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525" windowWidth="19440" windowHeight="10170"/>
  </bookViews>
  <sheets>
    <sheet name="Коэф-т пос-ти 2022 г" sheetId="7" r:id="rId1"/>
    <sheet name="Коэф-т пос-ти 2023 г" sheetId="6" r:id="rId2"/>
    <sheet name="Средний коэфф-нт посещаемости" sheetId="5" r:id="rId3"/>
  </sheets>
  <definedNames>
    <definedName name="_xlnm.Print_Area" localSheetId="0">'Коэф-т пос-ти 2022 г'!$A$1:$I$34</definedName>
  </definedNames>
  <calcPr calcId="145621"/>
</workbook>
</file>

<file path=xl/calcChain.xml><?xml version="1.0" encoding="utf-8"?>
<calcChain xmlns="http://schemas.openxmlformats.org/spreadsheetml/2006/main">
  <c r="E26" i="5" l="1"/>
  <c r="I28" i="6"/>
  <c r="I28" i="7"/>
  <c r="I22" i="7"/>
  <c r="H28" i="7" l="1"/>
  <c r="I5" i="7"/>
  <c r="D20" i="5" l="1"/>
  <c r="H28" i="6"/>
  <c r="F28" i="7"/>
  <c r="E27" i="7"/>
  <c r="G27" i="7" s="1"/>
  <c r="I27" i="7" s="1"/>
  <c r="C25" i="5" s="1"/>
  <c r="E26" i="7"/>
  <c r="G26" i="7" s="1"/>
  <c r="I26" i="7" s="1"/>
  <c r="C24" i="5" s="1"/>
  <c r="E25" i="7"/>
  <c r="G25" i="7" s="1"/>
  <c r="I25" i="7" s="1"/>
  <c r="C23" i="5" s="1"/>
  <c r="E24" i="7"/>
  <c r="G24" i="7" s="1"/>
  <c r="I24" i="7" s="1"/>
  <c r="C22" i="5" s="1"/>
  <c r="E23" i="7"/>
  <c r="G23" i="7" s="1"/>
  <c r="I23" i="7" s="1"/>
  <c r="C21" i="5" s="1"/>
  <c r="E22" i="7"/>
  <c r="G22" i="7" s="1"/>
  <c r="C20" i="5" s="1"/>
  <c r="G21" i="7"/>
  <c r="I21" i="7" s="1"/>
  <c r="C19" i="5" s="1"/>
  <c r="E21" i="7"/>
  <c r="E20" i="7"/>
  <c r="G20" i="7" s="1"/>
  <c r="I20" i="7" s="1"/>
  <c r="C18" i="5" s="1"/>
  <c r="E19" i="7"/>
  <c r="G19" i="7" s="1"/>
  <c r="I19" i="7" s="1"/>
  <c r="C17" i="5" s="1"/>
  <c r="E18" i="7"/>
  <c r="G18" i="7" s="1"/>
  <c r="I18" i="7" s="1"/>
  <c r="C16" i="5" s="1"/>
  <c r="E17" i="7"/>
  <c r="G17" i="7" s="1"/>
  <c r="I17" i="7" s="1"/>
  <c r="C15" i="5" s="1"/>
  <c r="E16" i="7"/>
  <c r="G16" i="7" s="1"/>
  <c r="I16" i="7" s="1"/>
  <c r="C14" i="5" s="1"/>
  <c r="E15" i="7"/>
  <c r="G15" i="7" s="1"/>
  <c r="I15" i="7" s="1"/>
  <c r="C13" i="5" s="1"/>
  <c r="E14" i="7"/>
  <c r="G14" i="7" s="1"/>
  <c r="I14" i="7" s="1"/>
  <c r="C12" i="5" s="1"/>
  <c r="E13" i="7"/>
  <c r="G13" i="7" s="1"/>
  <c r="I13" i="7" s="1"/>
  <c r="C11" i="5" s="1"/>
  <c r="E12" i="7"/>
  <c r="G12" i="7" s="1"/>
  <c r="I12" i="7" s="1"/>
  <c r="C10" i="5" s="1"/>
  <c r="E11" i="7"/>
  <c r="G11" i="7" s="1"/>
  <c r="I11" i="7" s="1"/>
  <c r="C9" i="5" s="1"/>
  <c r="E10" i="7"/>
  <c r="G10" i="7" s="1"/>
  <c r="I10" i="7" s="1"/>
  <c r="C8" i="5" s="1"/>
  <c r="G9" i="7"/>
  <c r="I9" i="7" s="1"/>
  <c r="C7" i="5" s="1"/>
  <c r="E9" i="7"/>
  <c r="E8" i="7"/>
  <c r="G8" i="7" s="1"/>
  <c r="I8" i="7" s="1"/>
  <c r="C6" i="5" s="1"/>
  <c r="E7" i="7"/>
  <c r="G7" i="7" s="1"/>
  <c r="I7" i="7" s="1"/>
  <c r="C5" i="5" s="1"/>
  <c r="E6" i="7"/>
  <c r="G6" i="7" s="1"/>
  <c r="I6" i="7" s="1"/>
  <c r="C4" i="5" s="1"/>
  <c r="E5" i="7"/>
  <c r="G5" i="7" s="1"/>
  <c r="F28" i="6"/>
  <c r="E6" i="6"/>
  <c r="G6" i="6" s="1"/>
  <c r="E7" i="6"/>
  <c r="G7" i="6" s="1"/>
  <c r="E8" i="6"/>
  <c r="G8" i="6" s="1"/>
  <c r="E9" i="6"/>
  <c r="G9" i="6" s="1"/>
  <c r="E10" i="6"/>
  <c r="G10" i="6" s="1"/>
  <c r="E11" i="6"/>
  <c r="G11" i="6" s="1"/>
  <c r="E12" i="6"/>
  <c r="G12" i="6" s="1"/>
  <c r="E13" i="6"/>
  <c r="G13" i="6" s="1"/>
  <c r="E14" i="6"/>
  <c r="G14" i="6" s="1"/>
  <c r="E15" i="6"/>
  <c r="G15" i="6" s="1"/>
  <c r="E16" i="6"/>
  <c r="G16" i="6" s="1"/>
  <c r="E17" i="6"/>
  <c r="G17" i="6" s="1"/>
  <c r="E18" i="6"/>
  <c r="G18" i="6" s="1"/>
  <c r="E19" i="6"/>
  <c r="G19" i="6" s="1"/>
  <c r="E20" i="6"/>
  <c r="G20" i="6" s="1"/>
  <c r="E21" i="6"/>
  <c r="G21" i="6" s="1"/>
  <c r="E22" i="6"/>
  <c r="G22" i="6" s="1"/>
  <c r="E23" i="6"/>
  <c r="G23" i="6" s="1"/>
  <c r="E24" i="6"/>
  <c r="G24" i="6" s="1"/>
  <c r="E25" i="6"/>
  <c r="G25" i="6" s="1"/>
  <c r="E26" i="6"/>
  <c r="G26" i="6" s="1"/>
  <c r="E27" i="6"/>
  <c r="G27" i="6" s="1"/>
  <c r="E5" i="6"/>
  <c r="G5" i="6" s="1"/>
  <c r="G28" i="7" l="1"/>
  <c r="G28" i="6"/>
  <c r="I5" i="6"/>
  <c r="D3" i="5" s="1"/>
  <c r="I6" i="6"/>
  <c r="D4" i="5" s="1"/>
  <c r="B26" i="5"/>
  <c r="C3" i="5" l="1"/>
  <c r="C26" i="5" s="1"/>
  <c r="I7" i="6"/>
  <c r="D5" i="5" s="1"/>
  <c r="E20" i="5"/>
  <c r="E5" i="5"/>
  <c r="E4" i="5"/>
  <c r="E3" i="5" l="1"/>
  <c r="I8" i="6"/>
  <c r="D6" i="5" s="1"/>
  <c r="E6" i="5" s="1"/>
  <c r="I9" i="6" l="1"/>
  <c r="D7" i="5" s="1"/>
  <c r="E7" i="5" s="1"/>
  <c r="I10" i="6" l="1"/>
  <c r="D8" i="5" s="1"/>
  <c r="E8" i="5" s="1"/>
  <c r="I11" i="6" l="1"/>
  <c r="D9" i="5" s="1"/>
  <c r="E9" i="5" s="1"/>
  <c r="I12" i="6" l="1"/>
  <c r="D10" i="5" s="1"/>
  <c r="E10" i="5" s="1"/>
  <c r="I13" i="6" l="1"/>
  <c r="D11" i="5" s="1"/>
  <c r="E11" i="5" s="1"/>
  <c r="I14" i="6" l="1"/>
  <c r="D12" i="5" s="1"/>
  <c r="E12" i="5" s="1"/>
  <c r="I15" i="6" l="1"/>
  <c r="D13" i="5" s="1"/>
  <c r="E13" i="5" s="1"/>
  <c r="I16" i="6" l="1"/>
  <c r="D14" i="5" s="1"/>
  <c r="E14" i="5" s="1"/>
  <c r="I17" i="6" l="1"/>
  <c r="D15" i="5" s="1"/>
  <c r="E15" i="5" s="1"/>
  <c r="I18" i="6" l="1"/>
  <c r="D16" i="5" s="1"/>
  <c r="E16" i="5" s="1"/>
  <c r="I19" i="6" l="1"/>
  <c r="D17" i="5" s="1"/>
  <c r="E17" i="5" s="1"/>
  <c r="I20" i="6" l="1"/>
  <c r="D18" i="5" s="1"/>
  <c r="E18" i="5" s="1"/>
  <c r="I21" i="6" l="1"/>
  <c r="D19" i="5" s="1"/>
  <c r="E19" i="5" l="1"/>
  <c r="I22" i="6"/>
  <c r="I23" i="6" l="1"/>
  <c r="D21" i="5" s="1"/>
  <c r="E21" i="5" l="1"/>
  <c r="I24" i="6"/>
  <c r="D22" i="5" s="1"/>
  <c r="E22" i="5" s="1"/>
  <c r="I25" i="6" l="1"/>
  <c r="D23" i="5" s="1"/>
  <c r="E23" i="5" s="1"/>
  <c r="I26" i="6" l="1"/>
  <c r="D24" i="5" s="1"/>
  <c r="E24" i="5" s="1"/>
  <c r="I27" i="6" l="1"/>
  <c r="D25" i="5" l="1"/>
  <c r="E25" i="5" l="1"/>
  <c r="D26" i="5"/>
</calcChain>
</file>

<file path=xl/sharedStrings.xml><?xml version="1.0" encoding="utf-8"?>
<sst xmlns="http://schemas.openxmlformats.org/spreadsheetml/2006/main" count="153" uniqueCount="46">
  <si>
    <t>Итого</t>
  </si>
  <si>
    <t>Учреждение</t>
  </si>
  <si>
    <t>МДОУ №2 "Юбилейный"</t>
  </si>
  <si>
    <t>МДОУ №3 "Аленушка"</t>
  </si>
  <si>
    <t>МДОУ №4 "Березка"</t>
  </si>
  <si>
    <t>МДОУ №5 "Ивушка"</t>
  </si>
  <si>
    <t>МДОУ №7 "Светлячок"</t>
  </si>
  <si>
    <t>МДОУ №8 "Матрешка"</t>
  </si>
  <si>
    <t>МДОУ №9 "Радуга"</t>
  </si>
  <si>
    <t>МДОУ №10 "Буратино"</t>
  </si>
  <si>
    <t>МДОУ №12"Незабудка"</t>
  </si>
  <si>
    <t>МДОУ № 14 "Калинка"</t>
  </si>
  <si>
    <t>МДОУ №15 "Малышок"</t>
  </si>
  <si>
    <t>МДОУ №16 "Солнышко"</t>
  </si>
  <si>
    <t>МДОУ №16-а "Теремок"</t>
  </si>
  <si>
    <t>МДОУ №17 "Солнышко"</t>
  </si>
  <si>
    <t>МДОУ № 18 "Тополек"</t>
  </si>
  <si>
    <t>МДОУ №20 "Рябинушка"</t>
  </si>
  <si>
    <t>МДОУ №23 "Елочка"</t>
  </si>
  <si>
    <t>МДОУ №29 "Золотой ключик</t>
  </si>
  <si>
    <t>МДОУ №31 "Ручеек"</t>
  </si>
  <si>
    <t>МДОУ №32 "Колосок "</t>
  </si>
  <si>
    <t>МДОУ №33 "Звездочка"</t>
  </si>
  <si>
    <t>МДОУ №34 "Фиалка"</t>
  </si>
  <si>
    <t>МОУ СОШ №3 (дошк.группы)</t>
  </si>
  <si>
    <t>Коэффициент посещаемости за 2021 год</t>
  </si>
  <si>
    <t>Средний коэффициент посещаемости  за 3 года</t>
  </si>
  <si>
    <t>Коэффициент посещаемости за 2023 год</t>
  </si>
  <si>
    <t>Коэффициент посещаемости за 2022 год</t>
  </si>
  <si>
    <t>Количество рабочих дней в году</t>
  </si>
  <si>
    <t>Ремонт в каком месяце</t>
  </si>
  <si>
    <t>Количество рабочих дней, приходящихся на  ремонт</t>
  </si>
  <si>
    <t>План по посещаемости</t>
  </si>
  <si>
    <t xml:space="preserve">Количество детей по плану </t>
  </si>
  <si>
    <t>июнь</t>
  </si>
  <si>
    <t>июль</t>
  </si>
  <si>
    <t>Количество дней по плану</t>
  </si>
  <si>
    <t xml:space="preserve">Фактические человекодни  </t>
  </si>
  <si>
    <t>Коэффициент посещаемости за  год</t>
  </si>
  <si>
    <t xml:space="preserve">Исполнитель </t>
  </si>
  <si>
    <t>Басова С.Н.</t>
  </si>
  <si>
    <t>тел. 2-65-28</t>
  </si>
  <si>
    <t>-</t>
  </si>
  <si>
    <t>Расчет среднего коэффициента посещаемости детей ДОУ на 2024 год</t>
  </si>
  <si>
    <t>Расчет коэффициента посещаемости детей ДОУ на 2023 г.</t>
  </si>
  <si>
    <t>Расчет  коэффициента посещаемости детей ДОУ на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</si>
</sst>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32">
    <xf numFmtId="0" fontId="0" fillId="0" borderId="0" xfId="0"/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wrapText="1"/>
    </xf>
    <xf numFmtId="0" fontId="4" fillId="0" borderId="0" xfId="0" applyFont="1"/>
    <xf numFmtId="0" fontId="4" fillId="0" borderId="0" xfId="0" applyFont="1" applyAlignment="1">
      <alignment horizontal="left" vertical="top" wrapText="1"/>
    </xf>
    <xf numFmtId="2" fontId="7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8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3" fontId="6" fillId="2" borderId="1" xfId="0" applyNumberFormat="1" applyFont="1" applyFill="1" applyBorder="1" applyAlignment="1">
      <alignment horizontal="center"/>
    </xf>
    <xf numFmtId="4" fontId="6" fillId="0" borderId="1" xfId="0" applyNumberFormat="1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3" fontId="6" fillId="0" borderId="1" xfId="0" applyNumberFormat="1" applyFont="1" applyBorder="1" applyAlignment="1">
      <alignment horizontal="center" vertical="top"/>
    </xf>
    <xf numFmtId="4" fontId="6" fillId="2" borderId="1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/>
    <xf numFmtId="0" fontId="0" fillId="2" borderId="0" xfId="0" applyFill="1"/>
    <xf numFmtId="0" fontId="4" fillId="0" borderId="0" xfId="0" applyFont="1" applyAlignment="1">
      <alignment wrapText="1"/>
    </xf>
    <xf numFmtId="0" fontId="8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4" fillId="2" borderId="0" xfId="0" applyFont="1" applyFill="1" applyAlignment="1">
      <alignment horizontal="left" vertical="top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"/>
  <sheetViews>
    <sheetView tabSelected="1" zoomScaleNormal="100" workbookViewId="0">
      <selection activeCell="F3" sqref="F3"/>
    </sheetView>
  </sheetViews>
  <sheetFormatPr defaultRowHeight="15" x14ac:dyDescent="0.25"/>
  <cols>
    <col min="1" max="1" width="25.7109375" customWidth="1"/>
    <col min="2" max="2" width="12" customWidth="1"/>
    <col min="3" max="3" width="10.85546875" customWidth="1"/>
    <col min="4" max="4" width="15.28515625" customWidth="1"/>
    <col min="5" max="5" width="13.28515625" customWidth="1"/>
    <col min="6" max="6" width="12.28515625" customWidth="1"/>
    <col min="7" max="7" width="14.42578125" customWidth="1"/>
    <col min="8" max="8" width="19.7109375" customWidth="1"/>
    <col min="9" max="9" width="18" customWidth="1"/>
  </cols>
  <sheetData>
    <row r="1" spans="1:12" x14ac:dyDescent="0.25">
      <c r="A1" s="28" t="s">
        <v>45</v>
      </c>
      <c r="B1" s="29"/>
      <c r="C1" s="29"/>
      <c r="D1" s="29"/>
      <c r="E1" s="29"/>
      <c r="F1" s="29"/>
      <c r="G1" s="29"/>
      <c r="H1" s="29"/>
      <c r="I1" s="29"/>
      <c r="J1" s="12"/>
      <c r="K1" s="12"/>
      <c r="L1" s="12"/>
    </row>
    <row r="2" spans="1:12" x14ac:dyDescent="0.25">
      <c r="A2" s="13"/>
      <c r="B2" s="14"/>
      <c r="C2" s="14"/>
      <c r="D2" s="14"/>
      <c r="E2" s="14"/>
      <c r="F2" s="14"/>
      <c r="G2" s="14"/>
      <c r="H2" s="14"/>
      <c r="I2" s="14"/>
      <c r="J2" s="12"/>
      <c r="K2" s="12"/>
      <c r="L2" s="12"/>
    </row>
    <row r="3" spans="1:12" ht="78.75" customHeight="1" x14ac:dyDescent="0.25">
      <c r="A3" s="10" t="s">
        <v>1</v>
      </c>
      <c r="B3" s="11" t="s">
        <v>29</v>
      </c>
      <c r="C3" s="11" t="s">
        <v>30</v>
      </c>
      <c r="D3" s="11" t="s">
        <v>31</v>
      </c>
      <c r="E3" s="16" t="s">
        <v>36</v>
      </c>
      <c r="F3" s="15" t="s">
        <v>33</v>
      </c>
      <c r="G3" s="11" t="s">
        <v>32</v>
      </c>
      <c r="H3" s="11" t="s">
        <v>37</v>
      </c>
      <c r="I3" s="11" t="s">
        <v>38</v>
      </c>
    </row>
    <row r="4" spans="1:12" ht="13.5" customHeight="1" x14ac:dyDescent="0.25">
      <c r="A4" s="10">
        <v>1</v>
      </c>
      <c r="B4" s="11">
        <v>2</v>
      </c>
      <c r="C4" s="11">
        <v>3</v>
      </c>
      <c r="D4" s="11">
        <v>4</v>
      </c>
      <c r="E4" s="16">
        <v>5</v>
      </c>
      <c r="F4" s="15">
        <v>6</v>
      </c>
      <c r="G4" s="11">
        <v>7</v>
      </c>
      <c r="H4" s="11">
        <v>8</v>
      </c>
      <c r="I4" s="11">
        <v>9</v>
      </c>
    </row>
    <row r="5" spans="1:12" x14ac:dyDescent="0.25">
      <c r="A5" s="1" t="s">
        <v>2</v>
      </c>
      <c r="B5" s="2">
        <v>247</v>
      </c>
      <c r="C5" s="2" t="s">
        <v>34</v>
      </c>
      <c r="D5" s="2">
        <v>21</v>
      </c>
      <c r="E5" s="17">
        <f>B5-D5</f>
        <v>226</v>
      </c>
      <c r="F5" s="20">
        <v>66</v>
      </c>
      <c r="G5" s="18">
        <f>F5*E5</f>
        <v>14916</v>
      </c>
      <c r="H5" s="20">
        <v>6597</v>
      </c>
      <c r="I5" s="22">
        <f>H5/G5</f>
        <v>0.44227674979887371</v>
      </c>
    </row>
    <row r="6" spans="1:12" x14ac:dyDescent="0.25">
      <c r="A6" s="4" t="s">
        <v>3</v>
      </c>
      <c r="B6" s="2">
        <v>247</v>
      </c>
      <c r="C6" s="5" t="s">
        <v>35</v>
      </c>
      <c r="D6" s="2">
        <v>21</v>
      </c>
      <c r="E6" s="17">
        <f t="shared" ref="E6:E27" si="0">B6-D6</f>
        <v>226</v>
      </c>
      <c r="F6" s="21">
        <v>99</v>
      </c>
      <c r="G6" s="18">
        <f t="shared" ref="G6:G19" si="1">F6*E6</f>
        <v>22374</v>
      </c>
      <c r="H6" s="21">
        <v>13311</v>
      </c>
      <c r="I6" s="22">
        <f t="shared" ref="I6:I27" si="2">H6/G6</f>
        <v>0.5949316170555109</v>
      </c>
    </row>
    <row r="7" spans="1:12" x14ac:dyDescent="0.25">
      <c r="A7" s="1" t="s">
        <v>4</v>
      </c>
      <c r="B7" s="2">
        <v>247</v>
      </c>
      <c r="C7" s="2" t="s">
        <v>34</v>
      </c>
      <c r="D7" s="2">
        <v>21</v>
      </c>
      <c r="E7" s="17">
        <f t="shared" si="0"/>
        <v>226</v>
      </c>
      <c r="F7" s="20">
        <v>50</v>
      </c>
      <c r="G7" s="18">
        <f t="shared" si="1"/>
        <v>11300</v>
      </c>
      <c r="H7" s="20">
        <v>4282</v>
      </c>
      <c r="I7" s="22">
        <f t="shared" si="2"/>
        <v>0.37893805309734513</v>
      </c>
    </row>
    <row r="8" spans="1:12" x14ac:dyDescent="0.25">
      <c r="A8" s="6" t="s">
        <v>5</v>
      </c>
      <c r="B8" s="2">
        <v>247</v>
      </c>
      <c r="C8" s="2" t="s">
        <v>34</v>
      </c>
      <c r="D8" s="2">
        <v>21</v>
      </c>
      <c r="E8" s="17">
        <f t="shared" si="0"/>
        <v>226</v>
      </c>
      <c r="F8" s="20">
        <v>44</v>
      </c>
      <c r="G8" s="18">
        <f t="shared" si="1"/>
        <v>9944</v>
      </c>
      <c r="H8" s="20">
        <v>3311</v>
      </c>
      <c r="I8" s="22">
        <f t="shared" si="2"/>
        <v>0.33296460176991149</v>
      </c>
    </row>
    <row r="9" spans="1:12" x14ac:dyDescent="0.25">
      <c r="A9" s="1" t="s">
        <v>6</v>
      </c>
      <c r="B9" s="2">
        <v>247</v>
      </c>
      <c r="C9" s="2" t="s">
        <v>34</v>
      </c>
      <c r="D9" s="2">
        <v>21</v>
      </c>
      <c r="E9" s="17">
        <f t="shared" si="0"/>
        <v>226</v>
      </c>
      <c r="F9" s="20">
        <v>41</v>
      </c>
      <c r="G9" s="18">
        <f t="shared" si="1"/>
        <v>9266</v>
      </c>
      <c r="H9" s="20">
        <v>5063</v>
      </c>
      <c r="I9" s="22">
        <f t="shared" si="2"/>
        <v>0.5464062162745521</v>
      </c>
    </row>
    <row r="10" spans="1:12" x14ac:dyDescent="0.25">
      <c r="A10" s="1" t="s">
        <v>7</v>
      </c>
      <c r="B10" s="2">
        <v>247</v>
      </c>
      <c r="C10" s="2" t="s">
        <v>34</v>
      </c>
      <c r="D10" s="2">
        <v>21</v>
      </c>
      <c r="E10" s="17">
        <f t="shared" si="0"/>
        <v>226</v>
      </c>
      <c r="F10" s="20">
        <v>100</v>
      </c>
      <c r="G10" s="18">
        <f t="shared" si="1"/>
        <v>22600</v>
      </c>
      <c r="H10" s="20">
        <v>11787</v>
      </c>
      <c r="I10" s="22">
        <f t="shared" si="2"/>
        <v>0.52154867256637172</v>
      </c>
    </row>
    <row r="11" spans="1:12" x14ac:dyDescent="0.25">
      <c r="A11" s="1" t="s">
        <v>8</v>
      </c>
      <c r="B11" s="2">
        <v>247</v>
      </c>
      <c r="C11" s="2" t="s">
        <v>34</v>
      </c>
      <c r="D11" s="2">
        <v>21</v>
      </c>
      <c r="E11" s="17">
        <f t="shared" si="0"/>
        <v>226</v>
      </c>
      <c r="F11" s="20">
        <v>44</v>
      </c>
      <c r="G11" s="18">
        <f t="shared" si="1"/>
        <v>9944</v>
      </c>
      <c r="H11" s="20">
        <v>5856</v>
      </c>
      <c r="I11" s="22">
        <f t="shared" si="2"/>
        <v>0.58889782783588096</v>
      </c>
    </row>
    <row r="12" spans="1:12" x14ac:dyDescent="0.25">
      <c r="A12" s="1" t="s">
        <v>9</v>
      </c>
      <c r="B12" s="2">
        <v>247</v>
      </c>
      <c r="C12" s="2" t="s">
        <v>35</v>
      </c>
      <c r="D12" s="2">
        <v>21</v>
      </c>
      <c r="E12" s="17">
        <f t="shared" si="0"/>
        <v>226</v>
      </c>
      <c r="F12" s="20">
        <v>64</v>
      </c>
      <c r="G12" s="18">
        <f t="shared" si="1"/>
        <v>14464</v>
      </c>
      <c r="H12" s="20">
        <v>6119</v>
      </c>
      <c r="I12" s="22">
        <f t="shared" si="2"/>
        <v>0.42305033185840707</v>
      </c>
    </row>
    <row r="13" spans="1:12" x14ac:dyDescent="0.25">
      <c r="A13" s="1" t="s">
        <v>10</v>
      </c>
      <c r="B13" s="2">
        <v>247</v>
      </c>
      <c r="C13" s="2" t="s">
        <v>34</v>
      </c>
      <c r="D13" s="2">
        <v>21</v>
      </c>
      <c r="E13" s="17">
        <f t="shared" si="0"/>
        <v>226</v>
      </c>
      <c r="F13" s="20">
        <v>68</v>
      </c>
      <c r="G13" s="18">
        <f t="shared" si="1"/>
        <v>15368</v>
      </c>
      <c r="H13" s="20">
        <v>10229</v>
      </c>
      <c r="I13" s="22">
        <f t="shared" si="2"/>
        <v>0.66560385216033313</v>
      </c>
    </row>
    <row r="14" spans="1:12" x14ac:dyDescent="0.25">
      <c r="A14" s="1" t="s">
        <v>11</v>
      </c>
      <c r="B14" s="2">
        <v>247</v>
      </c>
      <c r="C14" s="2" t="s">
        <v>35</v>
      </c>
      <c r="D14" s="2">
        <v>21</v>
      </c>
      <c r="E14" s="17">
        <f t="shared" si="0"/>
        <v>226</v>
      </c>
      <c r="F14" s="20">
        <v>21</v>
      </c>
      <c r="G14" s="18">
        <f t="shared" si="1"/>
        <v>4746</v>
      </c>
      <c r="H14" s="20">
        <v>2804</v>
      </c>
      <c r="I14" s="22">
        <f t="shared" si="2"/>
        <v>0.59081331647703328</v>
      </c>
    </row>
    <row r="15" spans="1:12" x14ac:dyDescent="0.25">
      <c r="A15" s="1" t="s">
        <v>12</v>
      </c>
      <c r="B15" s="2">
        <v>247</v>
      </c>
      <c r="C15" s="2" t="s">
        <v>35</v>
      </c>
      <c r="D15" s="2">
        <v>21</v>
      </c>
      <c r="E15" s="17">
        <f t="shared" si="0"/>
        <v>226</v>
      </c>
      <c r="F15" s="20">
        <v>26</v>
      </c>
      <c r="G15" s="18">
        <f t="shared" si="1"/>
        <v>5876</v>
      </c>
      <c r="H15" s="20">
        <v>3961</v>
      </c>
      <c r="I15" s="22">
        <f t="shared" si="2"/>
        <v>0.67409802586793732</v>
      </c>
    </row>
    <row r="16" spans="1:12" x14ac:dyDescent="0.25">
      <c r="A16" s="1" t="s">
        <v>13</v>
      </c>
      <c r="B16" s="2">
        <v>247</v>
      </c>
      <c r="C16" s="2" t="s">
        <v>35</v>
      </c>
      <c r="D16" s="2">
        <v>21</v>
      </c>
      <c r="E16" s="17">
        <f t="shared" si="0"/>
        <v>226</v>
      </c>
      <c r="F16" s="20">
        <v>38</v>
      </c>
      <c r="G16" s="18">
        <f t="shared" si="1"/>
        <v>8588</v>
      </c>
      <c r="H16" s="20">
        <v>4050</v>
      </c>
      <c r="I16" s="22">
        <f t="shared" si="2"/>
        <v>0.47158826269212856</v>
      </c>
    </row>
    <row r="17" spans="1:12" x14ac:dyDescent="0.25">
      <c r="A17" s="1" t="s">
        <v>14</v>
      </c>
      <c r="B17" s="2">
        <v>247</v>
      </c>
      <c r="C17" s="2" t="s">
        <v>34</v>
      </c>
      <c r="D17" s="2">
        <v>21</v>
      </c>
      <c r="E17" s="17">
        <f t="shared" si="0"/>
        <v>226</v>
      </c>
      <c r="F17" s="20">
        <v>45</v>
      </c>
      <c r="G17" s="18">
        <f t="shared" si="1"/>
        <v>10170</v>
      </c>
      <c r="H17" s="20">
        <v>4439</v>
      </c>
      <c r="I17" s="22">
        <f t="shared" si="2"/>
        <v>0.43647984267453294</v>
      </c>
    </row>
    <row r="18" spans="1:12" x14ac:dyDescent="0.25">
      <c r="A18" s="1" t="s">
        <v>15</v>
      </c>
      <c r="B18" s="2">
        <v>247</v>
      </c>
      <c r="C18" s="2" t="s">
        <v>35</v>
      </c>
      <c r="D18" s="2">
        <v>21</v>
      </c>
      <c r="E18" s="17">
        <f t="shared" si="0"/>
        <v>226</v>
      </c>
      <c r="F18" s="20">
        <v>75</v>
      </c>
      <c r="G18" s="18">
        <f t="shared" si="1"/>
        <v>16950</v>
      </c>
      <c r="H18" s="20">
        <v>7674</v>
      </c>
      <c r="I18" s="22">
        <f t="shared" si="2"/>
        <v>0.4527433628318584</v>
      </c>
    </row>
    <row r="19" spans="1:12" x14ac:dyDescent="0.25">
      <c r="A19" s="1" t="s">
        <v>16</v>
      </c>
      <c r="B19" s="2">
        <v>247</v>
      </c>
      <c r="C19" s="2" t="s">
        <v>35</v>
      </c>
      <c r="D19" s="2">
        <v>21</v>
      </c>
      <c r="E19" s="17">
        <f t="shared" si="0"/>
        <v>226</v>
      </c>
      <c r="F19" s="20">
        <v>54</v>
      </c>
      <c r="G19" s="18">
        <f t="shared" si="1"/>
        <v>12204</v>
      </c>
      <c r="H19" s="20">
        <v>3903</v>
      </c>
      <c r="I19" s="22">
        <f t="shared" si="2"/>
        <v>0.3198131760078663</v>
      </c>
    </row>
    <row r="20" spans="1:12" x14ac:dyDescent="0.25">
      <c r="A20" s="1" t="s">
        <v>17</v>
      </c>
      <c r="B20" s="2">
        <v>247</v>
      </c>
      <c r="C20" s="2" t="s">
        <v>34</v>
      </c>
      <c r="D20" s="2">
        <v>21</v>
      </c>
      <c r="E20" s="17">
        <f t="shared" si="0"/>
        <v>226</v>
      </c>
      <c r="F20" s="20">
        <v>213</v>
      </c>
      <c r="G20" s="18">
        <f>F20*E20</f>
        <v>48138</v>
      </c>
      <c r="H20" s="20">
        <v>29898</v>
      </c>
      <c r="I20" s="22">
        <f t="shared" si="2"/>
        <v>0.62108936806680792</v>
      </c>
    </row>
    <row r="21" spans="1:12" x14ac:dyDescent="0.25">
      <c r="A21" s="1" t="s">
        <v>18</v>
      </c>
      <c r="B21" s="2">
        <v>247</v>
      </c>
      <c r="C21" s="2" t="s">
        <v>42</v>
      </c>
      <c r="D21" s="2"/>
      <c r="E21" s="17">
        <f t="shared" si="0"/>
        <v>247</v>
      </c>
      <c r="F21" s="20">
        <v>90</v>
      </c>
      <c r="G21" s="18">
        <f t="shared" ref="G21:G24" si="3">F21*E21</f>
        <v>22230</v>
      </c>
      <c r="H21" s="20">
        <v>13794</v>
      </c>
      <c r="I21" s="22">
        <f t="shared" si="2"/>
        <v>0.62051282051282053</v>
      </c>
    </row>
    <row r="22" spans="1:12" x14ac:dyDescent="0.25">
      <c r="A22" s="1" t="s">
        <v>19</v>
      </c>
      <c r="B22" s="2">
        <v>247</v>
      </c>
      <c r="C22" s="2" t="s">
        <v>42</v>
      </c>
      <c r="D22" s="2"/>
      <c r="E22" s="17">
        <f t="shared" si="0"/>
        <v>247</v>
      </c>
      <c r="F22" s="20">
        <v>10</v>
      </c>
      <c r="G22" s="18">
        <f t="shared" si="3"/>
        <v>2470</v>
      </c>
      <c r="H22" s="20">
        <v>0</v>
      </c>
      <c r="I22" s="22">
        <f>H22/G22</f>
        <v>0</v>
      </c>
    </row>
    <row r="23" spans="1:12" x14ac:dyDescent="0.25">
      <c r="A23" s="1" t="s">
        <v>20</v>
      </c>
      <c r="B23" s="2">
        <v>247</v>
      </c>
      <c r="C23" s="2" t="s">
        <v>35</v>
      </c>
      <c r="D23" s="2">
        <v>21</v>
      </c>
      <c r="E23" s="17">
        <f t="shared" si="0"/>
        <v>226</v>
      </c>
      <c r="F23" s="20">
        <v>83</v>
      </c>
      <c r="G23" s="18">
        <f t="shared" si="3"/>
        <v>18758</v>
      </c>
      <c r="H23" s="20">
        <v>10708</v>
      </c>
      <c r="I23" s="22">
        <f t="shared" si="2"/>
        <v>0.57084977076447385</v>
      </c>
    </row>
    <row r="24" spans="1:12" x14ac:dyDescent="0.25">
      <c r="A24" s="1" t="s">
        <v>21</v>
      </c>
      <c r="B24" s="2">
        <v>247</v>
      </c>
      <c r="C24" s="2" t="s">
        <v>35</v>
      </c>
      <c r="D24" s="2">
        <v>21</v>
      </c>
      <c r="E24" s="17">
        <f t="shared" si="0"/>
        <v>226</v>
      </c>
      <c r="F24" s="20">
        <v>72</v>
      </c>
      <c r="G24" s="18">
        <f t="shared" si="3"/>
        <v>16272</v>
      </c>
      <c r="H24" s="20">
        <v>5776</v>
      </c>
      <c r="I24" s="22">
        <f t="shared" si="2"/>
        <v>0.35496558505408066</v>
      </c>
    </row>
    <row r="25" spans="1:12" x14ac:dyDescent="0.25">
      <c r="A25" s="1" t="s">
        <v>22</v>
      </c>
      <c r="B25" s="2">
        <v>247</v>
      </c>
      <c r="C25" s="2" t="s">
        <v>35</v>
      </c>
      <c r="D25" s="2">
        <v>21</v>
      </c>
      <c r="E25" s="17">
        <f t="shared" si="0"/>
        <v>226</v>
      </c>
      <c r="F25" s="20">
        <v>210</v>
      </c>
      <c r="G25" s="18">
        <f>F25*E25</f>
        <v>47460</v>
      </c>
      <c r="H25" s="20">
        <v>25981</v>
      </c>
      <c r="I25" s="22">
        <f t="shared" si="2"/>
        <v>0.5474294142435735</v>
      </c>
    </row>
    <row r="26" spans="1:12" x14ac:dyDescent="0.25">
      <c r="A26" s="1" t="s">
        <v>23</v>
      </c>
      <c r="B26" s="2">
        <v>247</v>
      </c>
      <c r="C26" s="2" t="s">
        <v>35</v>
      </c>
      <c r="D26" s="2">
        <v>21</v>
      </c>
      <c r="E26" s="17">
        <f t="shared" si="0"/>
        <v>226</v>
      </c>
      <c r="F26" s="20">
        <v>44</v>
      </c>
      <c r="G26" s="18">
        <f t="shared" ref="G26:G27" si="4">F26*E26</f>
        <v>9944</v>
      </c>
      <c r="H26" s="20">
        <v>5159</v>
      </c>
      <c r="I26" s="22">
        <f t="shared" si="2"/>
        <v>0.51880530973451322</v>
      </c>
    </row>
    <row r="27" spans="1:12" x14ac:dyDescent="0.25">
      <c r="A27" s="1" t="s">
        <v>24</v>
      </c>
      <c r="B27" s="2">
        <v>247</v>
      </c>
      <c r="C27" s="2" t="s">
        <v>35</v>
      </c>
      <c r="D27" s="2">
        <v>21</v>
      </c>
      <c r="E27" s="17">
        <f t="shared" si="0"/>
        <v>226</v>
      </c>
      <c r="F27" s="20">
        <v>20</v>
      </c>
      <c r="G27" s="18">
        <f t="shared" si="4"/>
        <v>4520</v>
      </c>
      <c r="H27" s="20">
        <v>2184</v>
      </c>
      <c r="I27" s="22">
        <f t="shared" si="2"/>
        <v>0.48318584070796461</v>
      </c>
    </row>
    <row r="28" spans="1:12" x14ac:dyDescent="0.25">
      <c r="A28" s="1" t="s">
        <v>0</v>
      </c>
      <c r="B28" s="3"/>
      <c r="C28" s="3"/>
      <c r="D28" s="3"/>
      <c r="E28" s="23"/>
      <c r="F28" s="20">
        <f>SUM(F5:F27)</f>
        <v>1577</v>
      </c>
      <c r="G28" s="18">
        <f>SUM(G5:G27)</f>
        <v>358502</v>
      </c>
      <c r="H28" s="20">
        <f>SUM(H5:H27)</f>
        <v>186886</v>
      </c>
      <c r="I28" s="23">
        <f>SUM(I5:I27)/22</f>
        <v>0.50713600082058075</v>
      </c>
    </row>
    <row r="30" spans="1:12" s="26" customFormat="1" x14ac:dyDescent="0.25">
      <c r="A30" s="30"/>
      <c r="B30" s="30"/>
      <c r="C30" s="24"/>
      <c r="D30" s="24"/>
      <c r="E30" s="24"/>
      <c r="F30" s="24"/>
      <c r="G30" s="24"/>
      <c r="H30" s="25"/>
      <c r="I30" s="25"/>
      <c r="J30" s="31"/>
      <c r="K30" s="31"/>
      <c r="L30" s="31"/>
    </row>
    <row r="31" spans="1:12" x14ac:dyDescent="0.25">
      <c r="A31" s="30"/>
      <c r="B31" s="30"/>
      <c r="C31" s="12"/>
      <c r="D31" s="12"/>
      <c r="E31" s="12"/>
      <c r="F31" s="12"/>
      <c r="G31" s="12"/>
      <c r="H31" s="7"/>
      <c r="I31" s="7"/>
      <c r="J31" s="7"/>
      <c r="K31" s="7"/>
      <c r="L31" s="7"/>
    </row>
    <row r="32" spans="1:12" x14ac:dyDescent="0.25">
      <c r="A32" s="7" t="s">
        <v>39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25">
      <c r="A33" s="27" t="s">
        <v>40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25">
      <c r="A34" t="s">
        <v>41</v>
      </c>
    </row>
  </sheetData>
  <mergeCells count="3">
    <mergeCell ref="A1:I1"/>
    <mergeCell ref="A30:B31"/>
    <mergeCell ref="J30:L30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zoomScaleNormal="100" workbookViewId="0">
      <selection activeCell="C35" sqref="C35"/>
    </sheetView>
  </sheetViews>
  <sheetFormatPr defaultRowHeight="15" x14ac:dyDescent="0.25"/>
  <cols>
    <col min="1" max="1" width="25.7109375" customWidth="1"/>
    <col min="2" max="2" width="12" customWidth="1"/>
    <col min="3" max="3" width="10.85546875" customWidth="1"/>
    <col min="4" max="4" width="15.28515625" customWidth="1"/>
    <col min="5" max="5" width="13.28515625" customWidth="1"/>
    <col min="6" max="6" width="12.28515625" customWidth="1"/>
    <col min="7" max="7" width="14.42578125" customWidth="1"/>
    <col min="8" max="8" width="19.7109375" customWidth="1"/>
    <col min="9" max="9" width="18" customWidth="1"/>
  </cols>
  <sheetData>
    <row r="1" spans="1:12" x14ac:dyDescent="0.25">
      <c r="A1" s="28" t="s">
        <v>44</v>
      </c>
      <c r="B1" s="29"/>
      <c r="C1" s="29"/>
      <c r="D1" s="29"/>
      <c r="E1" s="29"/>
      <c r="F1" s="29"/>
      <c r="G1" s="29"/>
      <c r="H1" s="29"/>
      <c r="I1" s="29"/>
      <c r="J1" s="12"/>
      <c r="K1" s="12"/>
      <c r="L1" s="12"/>
    </row>
    <row r="2" spans="1:12" x14ac:dyDescent="0.25">
      <c r="A2" s="13"/>
      <c r="B2" s="14"/>
      <c r="C2" s="14"/>
      <c r="D2" s="14"/>
      <c r="E2" s="14"/>
      <c r="F2" s="14"/>
      <c r="G2" s="14"/>
      <c r="H2" s="14"/>
      <c r="I2" s="14"/>
      <c r="J2" s="12"/>
      <c r="K2" s="12"/>
      <c r="L2" s="12"/>
    </row>
    <row r="3" spans="1:12" ht="78.75" customHeight="1" x14ac:dyDescent="0.25">
      <c r="A3" s="10" t="s">
        <v>1</v>
      </c>
      <c r="B3" s="11" t="s">
        <v>29</v>
      </c>
      <c r="C3" s="11" t="s">
        <v>30</v>
      </c>
      <c r="D3" s="11" t="s">
        <v>31</v>
      </c>
      <c r="E3" s="16" t="s">
        <v>36</v>
      </c>
      <c r="F3" s="15" t="s">
        <v>33</v>
      </c>
      <c r="G3" s="11" t="s">
        <v>32</v>
      </c>
      <c r="H3" s="11" t="s">
        <v>37</v>
      </c>
      <c r="I3" s="11" t="s">
        <v>38</v>
      </c>
    </row>
    <row r="4" spans="1:12" ht="13.5" customHeight="1" x14ac:dyDescent="0.25">
      <c r="A4" s="10">
        <v>1</v>
      </c>
      <c r="B4" s="11">
        <v>2</v>
      </c>
      <c r="C4" s="11">
        <v>3</v>
      </c>
      <c r="D4" s="11">
        <v>4</v>
      </c>
      <c r="E4" s="16">
        <v>5</v>
      </c>
      <c r="F4" s="15">
        <v>6</v>
      </c>
      <c r="G4" s="11">
        <v>7</v>
      </c>
      <c r="H4" s="11">
        <v>8</v>
      </c>
      <c r="I4" s="11">
        <v>9</v>
      </c>
    </row>
    <row r="5" spans="1:12" x14ac:dyDescent="0.25">
      <c r="A5" s="1" t="s">
        <v>2</v>
      </c>
      <c r="B5" s="2">
        <v>247</v>
      </c>
      <c r="C5" s="2" t="s">
        <v>35</v>
      </c>
      <c r="D5" s="2">
        <v>21</v>
      </c>
      <c r="E5" s="17">
        <f>B5-D5</f>
        <v>226</v>
      </c>
      <c r="F5" s="20">
        <v>63</v>
      </c>
      <c r="G5" s="18">
        <f>F5*E5</f>
        <v>14238</v>
      </c>
      <c r="H5" s="20">
        <v>6983</v>
      </c>
      <c r="I5" s="22">
        <f>H5/G5</f>
        <v>0.49044809664278693</v>
      </c>
    </row>
    <row r="6" spans="1:12" x14ac:dyDescent="0.25">
      <c r="A6" s="4" t="s">
        <v>3</v>
      </c>
      <c r="B6" s="2">
        <v>247</v>
      </c>
      <c r="C6" s="2" t="s">
        <v>34</v>
      </c>
      <c r="D6" s="2">
        <v>21</v>
      </c>
      <c r="E6" s="17">
        <f t="shared" ref="E6:E27" si="0">B6-D6</f>
        <v>226</v>
      </c>
      <c r="F6" s="21">
        <v>97</v>
      </c>
      <c r="G6" s="18">
        <f t="shared" ref="G6:G19" si="1">F6*E6</f>
        <v>21922</v>
      </c>
      <c r="H6" s="21">
        <v>12531</v>
      </c>
      <c r="I6" s="22">
        <f t="shared" ref="I6:I27" si="2">H6/G6</f>
        <v>0.57161755314296137</v>
      </c>
    </row>
    <row r="7" spans="1:12" x14ac:dyDescent="0.25">
      <c r="A7" s="1" t="s">
        <v>4</v>
      </c>
      <c r="B7" s="2">
        <v>247</v>
      </c>
      <c r="C7" s="2" t="s">
        <v>34</v>
      </c>
      <c r="D7" s="2">
        <v>21</v>
      </c>
      <c r="E7" s="17">
        <f t="shared" si="0"/>
        <v>226</v>
      </c>
      <c r="F7" s="20">
        <v>47</v>
      </c>
      <c r="G7" s="18">
        <f t="shared" si="1"/>
        <v>10622</v>
      </c>
      <c r="H7" s="20">
        <v>5647</v>
      </c>
      <c r="I7" s="22">
        <f t="shared" si="2"/>
        <v>0.53163246093014493</v>
      </c>
    </row>
    <row r="8" spans="1:12" x14ac:dyDescent="0.25">
      <c r="A8" s="6" t="s">
        <v>5</v>
      </c>
      <c r="B8" s="2">
        <v>247</v>
      </c>
      <c r="C8" s="2" t="s">
        <v>34</v>
      </c>
      <c r="D8" s="2">
        <v>21</v>
      </c>
      <c r="E8" s="17">
        <f t="shared" si="0"/>
        <v>226</v>
      </c>
      <c r="F8" s="20">
        <v>48</v>
      </c>
      <c r="G8" s="18">
        <f t="shared" si="1"/>
        <v>10848</v>
      </c>
      <c r="H8" s="20">
        <v>4383</v>
      </c>
      <c r="I8" s="22">
        <f t="shared" si="2"/>
        <v>0.40403761061946902</v>
      </c>
    </row>
    <row r="9" spans="1:12" x14ac:dyDescent="0.25">
      <c r="A9" s="1" t="s">
        <v>6</v>
      </c>
      <c r="B9" s="2">
        <v>247</v>
      </c>
      <c r="C9" s="2" t="s">
        <v>34</v>
      </c>
      <c r="D9" s="2">
        <v>21</v>
      </c>
      <c r="E9" s="17">
        <f t="shared" si="0"/>
        <v>226</v>
      </c>
      <c r="F9" s="20">
        <v>43</v>
      </c>
      <c r="G9" s="18">
        <f t="shared" si="1"/>
        <v>9718</v>
      </c>
      <c r="H9" s="20">
        <v>4702</v>
      </c>
      <c r="I9" s="22">
        <f t="shared" si="2"/>
        <v>0.48384441243054127</v>
      </c>
    </row>
    <row r="10" spans="1:12" x14ac:dyDescent="0.25">
      <c r="A10" s="1" t="s">
        <v>7</v>
      </c>
      <c r="B10" s="2">
        <v>247</v>
      </c>
      <c r="C10" s="2" t="s">
        <v>34</v>
      </c>
      <c r="D10" s="2">
        <v>21</v>
      </c>
      <c r="E10" s="17">
        <f t="shared" si="0"/>
        <v>226</v>
      </c>
      <c r="F10" s="20">
        <v>101</v>
      </c>
      <c r="G10" s="18">
        <f t="shared" si="1"/>
        <v>22826</v>
      </c>
      <c r="H10" s="20">
        <v>12230</v>
      </c>
      <c r="I10" s="22">
        <f t="shared" si="2"/>
        <v>0.5357925173048278</v>
      </c>
    </row>
    <row r="11" spans="1:12" x14ac:dyDescent="0.25">
      <c r="A11" s="1" t="s">
        <v>8</v>
      </c>
      <c r="B11" s="2">
        <v>247</v>
      </c>
      <c r="C11" s="2" t="s">
        <v>35</v>
      </c>
      <c r="D11" s="2">
        <v>21</v>
      </c>
      <c r="E11" s="17">
        <f t="shared" si="0"/>
        <v>226</v>
      </c>
      <c r="F11" s="20">
        <v>40</v>
      </c>
      <c r="G11" s="18">
        <f t="shared" si="1"/>
        <v>9040</v>
      </c>
      <c r="H11" s="20">
        <v>5289</v>
      </c>
      <c r="I11" s="22">
        <f t="shared" si="2"/>
        <v>0.58506637168141595</v>
      </c>
    </row>
    <row r="12" spans="1:12" x14ac:dyDescent="0.25">
      <c r="A12" s="1" t="s">
        <v>9</v>
      </c>
      <c r="B12" s="2">
        <v>247</v>
      </c>
      <c r="C12" s="2" t="s">
        <v>35</v>
      </c>
      <c r="D12" s="2">
        <v>21</v>
      </c>
      <c r="E12" s="17">
        <f t="shared" si="0"/>
        <v>226</v>
      </c>
      <c r="F12" s="20">
        <v>49</v>
      </c>
      <c r="G12" s="18">
        <f t="shared" si="1"/>
        <v>11074</v>
      </c>
      <c r="H12" s="20">
        <v>5909</v>
      </c>
      <c r="I12" s="22">
        <f t="shared" si="2"/>
        <v>0.53359219794112334</v>
      </c>
    </row>
    <row r="13" spans="1:12" x14ac:dyDescent="0.25">
      <c r="A13" s="1" t="s">
        <v>10</v>
      </c>
      <c r="B13" s="2">
        <v>247</v>
      </c>
      <c r="C13" s="2" t="s">
        <v>34</v>
      </c>
      <c r="D13" s="2">
        <v>21</v>
      </c>
      <c r="E13" s="17">
        <f t="shared" si="0"/>
        <v>226</v>
      </c>
      <c r="F13" s="20">
        <v>65</v>
      </c>
      <c r="G13" s="18">
        <f t="shared" si="1"/>
        <v>14690</v>
      </c>
      <c r="H13" s="20">
        <v>9251</v>
      </c>
      <c r="I13" s="22">
        <f t="shared" si="2"/>
        <v>0.62974812797821644</v>
      </c>
    </row>
    <row r="14" spans="1:12" x14ac:dyDescent="0.25">
      <c r="A14" s="1" t="s">
        <v>11</v>
      </c>
      <c r="B14" s="2">
        <v>247</v>
      </c>
      <c r="C14" s="2" t="s">
        <v>35</v>
      </c>
      <c r="D14" s="2">
        <v>21</v>
      </c>
      <c r="E14" s="17">
        <f t="shared" si="0"/>
        <v>226</v>
      </c>
      <c r="F14" s="20">
        <v>21</v>
      </c>
      <c r="G14" s="18">
        <f t="shared" si="1"/>
        <v>4746</v>
      </c>
      <c r="H14" s="20">
        <v>2834</v>
      </c>
      <c r="I14" s="22">
        <f t="shared" si="2"/>
        <v>0.59713442899283609</v>
      </c>
    </row>
    <row r="15" spans="1:12" x14ac:dyDescent="0.25">
      <c r="A15" s="1" t="s">
        <v>12</v>
      </c>
      <c r="B15" s="2">
        <v>247</v>
      </c>
      <c r="C15" s="2" t="s">
        <v>35</v>
      </c>
      <c r="D15" s="2">
        <v>21</v>
      </c>
      <c r="E15" s="17">
        <f t="shared" si="0"/>
        <v>226</v>
      </c>
      <c r="F15" s="20">
        <v>18</v>
      </c>
      <c r="G15" s="18">
        <f t="shared" si="1"/>
        <v>4068</v>
      </c>
      <c r="H15" s="20">
        <v>3331</v>
      </c>
      <c r="I15" s="22">
        <f t="shared" si="2"/>
        <v>0.81882989183874144</v>
      </c>
    </row>
    <row r="16" spans="1:12" x14ac:dyDescent="0.25">
      <c r="A16" s="1" t="s">
        <v>13</v>
      </c>
      <c r="B16" s="2">
        <v>247</v>
      </c>
      <c r="C16" s="2" t="s">
        <v>34</v>
      </c>
      <c r="D16" s="2">
        <v>21</v>
      </c>
      <c r="E16" s="17">
        <f t="shared" si="0"/>
        <v>226</v>
      </c>
      <c r="F16" s="20">
        <v>45</v>
      </c>
      <c r="G16" s="18">
        <f t="shared" si="1"/>
        <v>10170</v>
      </c>
      <c r="H16" s="20">
        <v>4555</v>
      </c>
      <c r="I16" s="22">
        <f t="shared" si="2"/>
        <v>0.44788593903638152</v>
      </c>
    </row>
    <row r="17" spans="1:12" x14ac:dyDescent="0.25">
      <c r="A17" s="1" t="s">
        <v>14</v>
      </c>
      <c r="B17" s="2">
        <v>247</v>
      </c>
      <c r="C17" s="2" t="s">
        <v>34</v>
      </c>
      <c r="D17" s="2">
        <v>21</v>
      </c>
      <c r="E17" s="17">
        <f t="shared" si="0"/>
        <v>226</v>
      </c>
      <c r="F17" s="20">
        <v>49</v>
      </c>
      <c r="G17" s="18">
        <f t="shared" si="1"/>
        <v>11074</v>
      </c>
      <c r="H17" s="20">
        <v>4554</v>
      </c>
      <c r="I17" s="22">
        <f t="shared" si="2"/>
        <v>0.41123351995665525</v>
      </c>
    </row>
    <row r="18" spans="1:12" x14ac:dyDescent="0.25">
      <c r="A18" s="1" t="s">
        <v>15</v>
      </c>
      <c r="B18" s="2">
        <v>247</v>
      </c>
      <c r="C18" s="2" t="s">
        <v>35</v>
      </c>
      <c r="D18" s="2">
        <v>21</v>
      </c>
      <c r="E18" s="17">
        <f t="shared" si="0"/>
        <v>226</v>
      </c>
      <c r="F18" s="20">
        <v>70</v>
      </c>
      <c r="G18" s="18">
        <f t="shared" si="1"/>
        <v>15820</v>
      </c>
      <c r="H18" s="20">
        <v>7538</v>
      </c>
      <c r="I18" s="22">
        <f t="shared" si="2"/>
        <v>0.47648546144121368</v>
      </c>
    </row>
    <row r="19" spans="1:12" x14ac:dyDescent="0.25">
      <c r="A19" s="1" t="s">
        <v>16</v>
      </c>
      <c r="B19" s="2">
        <v>247</v>
      </c>
      <c r="C19" s="2" t="s">
        <v>35</v>
      </c>
      <c r="D19" s="2">
        <v>21</v>
      </c>
      <c r="E19" s="17">
        <f t="shared" si="0"/>
        <v>226</v>
      </c>
      <c r="F19" s="20">
        <v>52</v>
      </c>
      <c r="G19" s="18">
        <f t="shared" si="1"/>
        <v>11752</v>
      </c>
      <c r="H19" s="20">
        <v>4518</v>
      </c>
      <c r="I19" s="22">
        <f t="shared" si="2"/>
        <v>0.38444520081688222</v>
      </c>
    </row>
    <row r="20" spans="1:12" x14ac:dyDescent="0.25">
      <c r="A20" s="1" t="s">
        <v>17</v>
      </c>
      <c r="B20" s="2">
        <v>247</v>
      </c>
      <c r="C20" s="2" t="s">
        <v>35</v>
      </c>
      <c r="D20" s="2">
        <v>21</v>
      </c>
      <c r="E20" s="17">
        <f t="shared" si="0"/>
        <v>226</v>
      </c>
      <c r="F20" s="20">
        <v>201</v>
      </c>
      <c r="G20" s="18">
        <f>F20*E20</f>
        <v>45426</v>
      </c>
      <c r="H20" s="20">
        <v>30861</v>
      </c>
      <c r="I20" s="22">
        <f t="shared" si="2"/>
        <v>0.67936864350812309</v>
      </c>
    </row>
    <row r="21" spans="1:12" x14ac:dyDescent="0.25">
      <c r="A21" s="1" t="s">
        <v>18</v>
      </c>
      <c r="B21" s="2">
        <v>247</v>
      </c>
      <c r="C21" s="2" t="s">
        <v>35</v>
      </c>
      <c r="D21" s="2">
        <v>21</v>
      </c>
      <c r="E21" s="17">
        <f t="shared" si="0"/>
        <v>226</v>
      </c>
      <c r="F21" s="20">
        <v>92</v>
      </c>
      <c r="G21" s="18">
        <f t="shared" ref="G21:G24" si="3">F21*E21</f>
        <v>20792</v>
      </c>
      <c r="H21" s="20">
        <v>11795</v>
      </c>
      <c r="I21" s="22">
        <f t="shared" si="2"/>
        <v>0.56728549442093112</v>
      </c>
    </row>
    <row r="22" spans="1:12" x14ac:dyDescent="0.25">
      <c r="A22" s="1" t="s">
        <v>19</v>
      </c>
      <c r="B22" s="2">
        <v>247</v>
      </c>
      <c r="C22" s="2" t="s">
        <v>42</v>
      </c>
      <c r="D22" s="2"/>
      <c r="E22" s="17">
        <f t="shared" si="0"/>
        <v>247</v>
      </c>
      <c r="F22" s="20">
        <v>7</v>
      </c>
      <c r="G22" s="18">
        <f t="shared" si="3"/>
        <v>1729</v>
      </c>
      <c r="H22" s="20">
        <v>0</v>
      </c>
      <c r="I22" s="22">
        <f t="shared" si="2"/>
        <v>0</v>
      </c>
    </row>
    <row r="23" spans="1:12" x14ac:dyDescent="0.25">
      <c r="A23" s="1" t="s">
        <v>20</v>
      </c>
      <c r="B23" s="2">
        <v>247</v>
      </c>
      <c r="C23" s="2" t="s">
        <v>35</v>
      </c>
      <c r="D23" s="2">
        <v>21</v>
      </c>
      <c r="E23" s="17">
        <f t="shared" si="0"/>
        <v>226</v>
      </c>
      <c r="F23" s="20">
        <v>72</v>
      </c>
      <c r="G23" s="18">
        <f t="shared" si="3"/>
        <v>16272</v>
      </c>
      <c r="H23" s="20">
        <v>10856</v>
      </c>
      <c r="I23" s="22">
        <f t="shared" si="2"/>
        <v>0.66715830875122906</v>
      </c>
    </row>
    <row r="24" spans="1:12" x14ac:dyDescent="0.25">
      <c r="A24" s="1" t="s">
        <v>21</v>
      </c>
      <c r="B24" s="2">
        <v>247</v>
      </c>
      <c r="C24" s="2" t="s">
        <v>35</v>
      </c>
      <c r="D24" s="2">
        <v>21</v>
      </c>
      <c r="E24" s="17">
        <f t="shared" si="0"/>
        <v>226</v>
      </c>
      <c r="F24" s="20">
        <v>75</v>
      </c>
      <c r="G24" s="18">
        <f t="shared" si="3"/>
        <v>16950</v>
      </c>
      <c r="H24" s="20">
        <v>6245</v>
      </c>
      <c r="I24" s="22">
        <f t="shared" si="2"/>
        <v>0.36843657817109143</v>
      </c>
    </row>
    <row r="25" spans="1:12" x14ac:dyDescent="0.25">
      <c r="A25" s="1" t="s">
        <v>22</v>
      </c>
      <c r="B25" s="2">
        <v>247</v>
      </c>
      <c r="C25" s="2" t="s">
        <v>34</v>
      </c>
      <c r="D25" s="2">
        <v>21</v>
      </c>
      <c r="E25" s="17">
        <f t="shared" si="0"/>
        <v>226</v>
      </c>
      <c r="F25" s="20">
        <v>218</v>
      </c>
      <c r="G25" s="18">
        <f>F25*E25</f>
        <v>49268</v>
      </c>
      <c r="H25" s="20">
        <v>27955</v>
      </c>
      <c r="I25" s="22">
        <f t="shared" si="2"/>
        <v>0.56740683608021436</v>
      </c>
    </row>
    <row r="26" spans="1:12" x14ac:dyDescent="0.25">
      <c r="A26" s="1" t="s">
        <v>23</v>
      </c>
      <c r="B26" s="2">
        <v>247</v>
      </c>
      <c r="C26" s="2" t="s">
        <v>35</v>
      </c>
      <c r="D26" s="2">
        <v>21</v>
      </c>
      <c r="E26" s="17">
        <f t="shared" si="0"/>
        <v>226</v>
      </c>
      <c r="F26" s="20">
        <v>44</v>
      </c>
      <c r="G26" s="18">
        <f t="shared" ref="G26:G27" si="4">F26*E26</f>
        <v>9944</v>
      </c>
      <c r="H26" s="20">
        <v>4108</v>
      </c>
      <c r="I26" s="22">
        <f t="shared" si="2"/>
        <v>0.41311343523732902</v>
      </c>
    </row>
    <row r="27" spans="1:12" x14ac:dyDescent="0.25">
      <c r="A27" s="1" t="s">
        <v>24</v>
      </c>
      <c r="B27" s="2">
        <v>247</v>
      </c>
      <c r="C27" s="2" t="s">
        <v>35</v>
      </c>
      <c r="D27" s="2">
        <v>21</v>
      </c>
      <c r="E27" s="17">
        <f t="shared" si="0"/>
        <v>226</v>
      </c>
      <c r="F27" s="20">
        <v>17</v>
      </c>
      <c r="G27" s="18">
        <f t="shared" si="4"/>
        <v>3842</v>
      </c>
      <c r="H27" s="20">
        <v>2327</v>
      </c>
      <c r="I27" s="22">
        <f t="shared" si="2"/>
        <v>0.60567412805830301</v>
      </c>
    </row>
    <row r="28" spans="1:12" x14ac:dyDescent="0.25">
      <c r="A28" s="1" t="s">
        <v>0</v>
      </c>
      <c r="B28" s="3"/>
      <c r="C28" s="3"/>
      <c r="D28" s="3"/>
      <c r="E28" s="23"/>
      <c r="F28" s="20">
        <f>SUM(F5:F27)</f>
        <v>1534</v>
      </c>
      <c r="G28" s="18">
        <f>SUM(G5:G27)</f>
        <v>346831</v>
      </c>
      <c r="H28" s="20">
        <f>SUM(H5:H27)</f>
        <v>188402</v>
      </c>
      <c r="I28" s="23">
        <f>SUM(I5:I27)/22</f>
        <v>0.53501078249915546</v>
      </c>
    </row>
    <row r="31" spans="1:12" x14ac:dyDescent="0.25">
      <c r="A31" s="7" t="s">
        <v>39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25">
      <c r="A32" s="27" t="s">
        <v>40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" x14ac:dyDescent="0.25">
      <c r="A33" t="s">
        <v>41</v>
      </c>
    </row>
  </sheetData>
  <mergeCells count="1">
    <mergeCell ref="A1:I1"/>
  </mergeCells>
  <pageMargins left="0.7" right="0.7" top="0.75" bottom="0.75" header="0.3" footer="0.3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zoomScaleNormal="100" workbookViewId="0">
      <selection activeCell="E27" sqref="E27"/>
    </sheetView>
  </sheetViews>
  <sheetFormatPr defaultRowHeight="15" x14ac:dyDescent="0.25"/>
  <cols>
    <col min="1" max="1" width="25.7109375" customWidth="1"/>
    <col min="2" max="2" width="21.140625" customWidth="1"/>
    <col min="3" max="3" width="19.7109375" customWidth="1"/>
    <col min="4" max="4" width="18" customWidth="1"/>
    <col min="5" max="5" width="17.85546875" customWidth="1"/>
  </cols>
  <sheetData>
    <row r="1" spans="1:8" x14ac:dyDescent="0.25">
      <c r="A1" s="28" t="s">
        <v>43</v>
      </c>
      <c r="B1" s="29"/>
      <c r="C1" s="29"/>
      <c r="D1" s="29"/>
      <c r="E1" s="29"/>
      <c r="F1" s="8"/>
      <c r="G1" s="8"/>
      <c r="H1" s="8"/>
    </row>
    <row r="2" spans="1:8" ht="69.75" customHeight="1" x14ac:dyDescent="0.25">
      <c r="A2" s="10" t="s">
        <v>1</v>
      </c>
      <c r="B2" s="11" t="s">
        <v>25</v>
      </c>
      <c r="C2" s="11" t="s">
        <v>28</v>
      </c>
      <c r="D2" s="11" t="s">
        <v>27</v>
      </c>
      <c r="E2" s="11" t="s">
        <v>26</v>
      </c>
    </row>
    <row r="3" spans="1:8" x14ac:dyDescent="0.25">
      <c r="A3" s="1" t="s">
        <v>2</v>
      </c>
      <c r="B3" s="2">
        <v>0.65</v>
      </c>
      <c r="C3" s="19">
        <f>'Коэф-т пос-ти 2022 г'!I5</f>
        <v>0.44227674979887371</v>
      </c>
      <c r="D3" s="19">
        <f>'Коэф-т пос-ти 2023 г'!I5</f>
        <v>0.49044809664278693</v>
      </c>
      <c r="E3" s="3">
        <f t="shared" ref="E3:E19" si="0">(B3+C3+D3)/3</f>
        <v>0.52757494881388689</v>
      </c>
    </row>
    <row r="4" spans="1:8" x14ac:dyDescent="0.25">
      <c r="A4" s="4" t="s">
        <v>3</v>
      </c>
      <c r="B4" s="5">
        <v>0.69</v>
      </c>
      <c r="C4" s="19">
        <f>'Коэф-т пос-ти 2022 г'!I6</f>
        <v>0.5949316170555109</v>
      </c>
      <c r="D4" s="19">
        <f>'Коэф-т пос-ти 2023 г'!I6</f>
        <v>0.57161755314296137</v>
      </c>
      <c r="E4" s="3">
        <f t="shared" si="0"/>
        <v>0.61884972339949085</v>
      </c>
    </row>
    <row r="5" spans="1:8" x14ac:dyDescent="0.25">
      <c r="A5" s="1" t="s">
        <v>4</v>
      </c>
      <c r="B5" s="2">
        <v>0.56999999999999995</v>
      </c>
      <c r="C5" s="19">
        <f>'Коэф-т пос-ти 2022 г'!I7</f>
        <v>0.37893805309734513</v>
      </c>
      <c r="D5" s="19">
        <f>'Коэф-т пос-ти 2023 г'!I7</f>
        <v>0.53163246093014493</v>
      </c>
      <c r="E5" s="3">
        <f t="shared" si="0"/>
        <v>0.49352350467583</v>
      </c>
    </row>
    <row r="6" spans="1:8" x14ac:dyDescent="0.25">
      <c r="A6" s="6" t="s">
        <v>5</v>
      </c>
      <c r="B6" s="2">
        <v>0.6</v>
      </c>
      <c r="C6" s="19">
        <f>'Коэф-т пос-ти 2022 г'!I8</f>
        <v>0.33296460176991149</v>
      </c>
      <c r="D6" s="19">
        <f>'Коэф-т пос-ти 2023 г'!I8</f>
        <v>0.40403761061946902</v>
      </c>
      <c r="E6" s="3">
        <f t="shared" si="0"/>
        <v>0.4456674041297935</v>
      </c>
    </row>
    <row r="7" spans="1:8" x14ac:dyDescent="0.25">
      <c r="A7" s="1" t="s">
        <v>6</v>
      </c>
      <c r="B7" s="2">
        <v>0.64</v>
      </c>
      <c r="C7" s="19">
        <f>'Коэф-т пос-ти 2022 г'!I9</f>
        <v>0.5464062162745521</v>
      </c>
      <c r="D7" s="19">
        <f>'Коэф-т пос-ти 2023 г'!I9</f>
        <v>0.48384441243054127</v>
      </c>
      <c r="E7" s="3">
        <f t="shared" si="0"/>
        <v>0.55675020956836441</v>
      </c>
    </row>
    <row r="8" spans="1:8" x14ac:dyDescent="0.25">
      <c r="A8" s="1" t="s">
        <v>7</v>
      </c>
      <c r="B8" s="2">
        <v>0.63</v>
      </c>
      <c r="C8" s="19">
        <f>'Коэф-т пос-ти 2022 г'!I10</f>
        <v>0.52154867256637172</v>
      </c>
      <c r="D8" s="19">
        <f>'Коэф-т пос-ти 2023 г'!I10</f>
        <v>0.5357925173048278</v>
      </c>
      <c r="E8" s="3">
        <f t="shared" si="0"/>
        <v>0.56244706329039984</v>
      </c>
    </row>
    <row r="9" spans="1:8" x14ac:dyDescent="0.25">
      <c r="A9" s="1" t="s">
        <v>8</v>
      </c>
      <c r="B9" s="2">
        <v>0.59</v>
      </c>
      <c r="C9" s="19">
        <f>'Коэф-т пос-ти 2022 г'!I11</f>
        <v>0.58889782783588096</v>
      </c>
      <c r="D9" s="19">
        <f>'Коэф-т пос-ти 2023 г'!I11</f>
        <v>0.58506637168141595</v>
      </c>
      <c r="E9" s="3">
        <f t="shared" si="0"/>
        <v>0.58798806650576563</v>
      </c>
    </row>
    <row r="10" spans="1:8" x14ac:dyDescent="0.25">
      <c r="A10" s="1" t="s">
        <v>9</v>
      </c>
      <c r="B10" s="2">
        <v>0.69</v>
      </c>
      <c r="C10" s="19">
        <f>'Коэф-т пос-ти 2022 г'!I12</f>
        <v>0.42305033185840707</v>
      </c>
      <c r="D10" s="19">
        <f>'Коэф-т пос-ти 2023 г'!I12</f>
        <v>0.53359219794112334</v>
      </c>
      <c r="E10" s="3">
        <f t="shared" si="0"/>
        <v>0.5488808432665101</v>
      </c>
    </row>
    <row r="11" spans="1:8" x14ac:dyDescent="0.25">
      <c r="A11" s="1" t="s">
        <v>10</v>
      </c>
      <c r="B11" s="2">
        <v>0.66</v>
      </c>
      <c r="C11" s="19">
        <f>'Коэф-т пос-ти 2022 г'!I13</f>
        <v>0.66560385216033313</v>
      </c>
      <c r="D11" s="19">
        <f>'Коэф-т пос-ти 2023 г'!I13</f>
        <v>0.62974812797821644</v>
      </c>
      <c r="E11" s="3">
        <f t="shared" si="0"/>
        <v>0.65178399337951654</v>
      </c>
    </row>
    <row r="12" spans="1:8" x14ac:dyDescent="0.25">
      <c r="A12" s="1" t="s">
        <v>11</v>
      </c>
      <c r="B12" s="2">
        <v>0.59</v>
      </c>
      <c r="C12" s="19">
        <f>'Коэф-т пос-ти 2022 г'!I14</f>
        <v>0.59081331647703328</v>
      </c>
      <c r="D12" s="19">
        <f>'Коэф-т пос-ти 2023 г'!I14</f>
        <v>0.59713442899283609</v>
      </c>
      <c r="E12" s="3">
        <f t="shared" si="0"/>
        <v>0.59264924848995637</v>
      </c>
    </row>
    <row r="13" spans="1:8" x14ac:dyDescent="0.25">
      <c r="A13" s="1" t="s">
        <v>12</v>
      </c>
      <c r="B13" s="2">
        <v>0.67</v>
      </c>
      <c r="C13" s="19">
        <f>'Коэф-т пос-ти 2022 г'!I15</f>
        <v>0.67409802586793732</v>
      </c>
      <c r="D13" s="19">
        <f>'Коэф-т пос-ти 2023 г'!I15</f>
        <v>0.81882989183874144</v>
      </c>
      <c r="E13" s="3">
        <f t="shared" si="0"/>
        <v>0.72097597256889301</v>
      </c>
    </row>
    <row r="14" spans="1:8" x14ac:dyDescent="0.25">
      <c r="A14" s="1" t="s">
        <v>13</v>
      </c>
      <c r="B14" s="2">
        <v>0.64</v>
      </c>
      <c r="C14" s="19">
        <f>'Коэф-т пос-ти 2022 г'!I16</f>
        <v>0.47158826269212856</v>
      </c>
      <c r="D14" s="19">
        <f>'Коэф-т пос-ти 2023 г'!I16</f>
        <v>0.44788593903638152</v>
      </c>
      <c r="E14" s="3">
        <f t="shared" si="0"/>
        <v>0.51982473390950334</v>
      </c>
    </row>
    <row r="15" spans="1:8" x14ac:dyDescent="0.25">
      <c r="A15" s="1" t="s">
        <v>14</v>
      </c>
      <c r="B15" s="2">
        <v>0.61</v>
      </c>
      <c r="C15" s="19">
        <f>'Коэф-т пос-ти 2022 г'!I17</f>
        <v>0.43647984267453294</v>
      </c>
      <c r="D15" s="19">
        <f>'Коэф-т пос-ти 2023 г'!I17</f>
        <v>0.41123351995665525</v>
      </c>
      <c r="E15" s="3">
        <f t="shared" si="0"/>
        <v>0.48590445421039608</v>
      </c>
    </row>
    <row r="16" spans="1:8" x14ac:dyDescent="0.25">
      <c r="A16" s="1" t="s">
        <v>15</v>
      </c>
      <c r="B16" s="2">
        <v>0.59</v>
      </c>
      <c r="C16" s="19">
        <f>'Коэф-т пос-ти 2022 г'!I18</f>
        <v>0.4527433628318584</v>
      </c>
      <c r="D16" s="19">
        <f>'Коэф-т пос-ти 2023 г'!I18</f>
        <v>0.47648546144121368</v>
      </c>
      <c r="E16" s="3">
        <f t="shared" si="0"/>
        <v>0.50640960809102398</v>
      </c>
    </row>
    <row r="17" spans="1:12" x14ac:dyDescent="0.25">
      <c r="A17" s="1" t="s">
        <v>16</v>
      </c>
      <c r="B17" s="2">
        <v>0.61</v>
      </c>
      <c r="C17" s="19">
        <f>'Коэф-т пос-ти 2022 г'!I19</f>
        <v>0.3198131760078663</v>
      </c>
      <c r="D17" s="19">
        <f>'Коэф-т пос-ти 2023 г'!I19</f>
        <v>0.38444520081688222</v>
      </c>
      <c r="E17" s="3">
        <f t="shared" si="0"/>
        <v>0.4380861256082495</v>
      </c>
    </row>
    <row r="18" spans="1:12" x14ac:dyDescent="0.25">
      <c r="A18" s="1" t="s">
        <v>17</v>
      </c>
      <c r="B18" s="2">
        <v>0.67</v>
      </c>
      <c r="C18" s="19">
        <f>'Коэф-т пос-ти 2022 г'!I20</f>
        <v>0.62108936806680792</v>
      </c>
      <c r="D18" s="19">
        <f>'Коэф-т пос-ти 2023 г'!I20</f>
        <v>0.67936864350812309</v>
      </c>
      <c r="E18" s="3">
        <f t="shared" si="0"/>
        <v>0.65681933719164365</v>
      </c>
    </row>
    <row r="19" spans="1:12" x14ac:dyDescent="0.25">
      <c r="A19" s="1" t="s">
        <v>18</v>
      </c>
      <c r="B19" s="2">
        <v>0.63</v>
      </c>
      <c r="C19" s="19">
        <f>'Коэф-т пос-ти 2022 г'!I21</f>
        <v>0.62051282051282053</v>
      </c>
      <c r="D19" s="19">
        <f>'Коэф-т пос-ти 2023 г'!I21</f>
        <v>0.56728549442093112</v>
      </c>
      <c r="E19" s="3">
        <f t="shared" si="0"/>
        <v>0.60593277164458381</v>
      </c>
    </row>
    <row r="20" spans="1:12" x14ac:dyDescent="0.25">
      <c r="A20" s="1" t="s">
        <v>19</v>
      </c>
      <c r="B20" s="2">
        <v>0</v>
      </c>
      <c r="C20" s="19">
        <f>'Коэф-т пос-ти 2022 г'!I22</f>
        <v>0</v>
      </c>
      <c r="D20" s="19">
        <f>'Коэф-т пос-ти 2023 г'!I22</f>
        <v>0</v>
      </c>
      <c r="E20" s="3">
        <f>(B20+C20+D20)/2</f>
        <v>0</v>
      </c>
    </row>
    <row r="21" spans="1:12" x14ac:dyDescent="0.25">
      <c r="A21" s="1" t="s">
        <v>20</v>
      </c>
      <c r="B21" s="2">
        <v>0.67</v>
      </c>
      <c r="C21" s="19">
        <f>'Коэф-т пос-ти 2022 г'!I23</f>
        <v>0.57084977076447385</v>
      </c>
      <c r="D21" s="19">
        <f>'Коэф-т пос-ти 2023 г'!I23</f>
        <v>0.66715830875122906</v>
      </c>
      <c r="E21" s="3">
        <f>(B21+C21+D21)/3</f>
        <v>0.63600269317190106</v>
      </c>
    </row>
    <row r="22" spans="1:12" x14ac:dyDescent="0.25">
      <c r="A22" s="1" t="s">
        <v>21</v>
      </c>
      <c r="B22" s="2">
        <v>0.64</v>
      </c>
      <c r="C22" s="19">
        <f>'Коэф-т пос-ти 2022 г'!I24</f>
        <v>0.35496558505408066</v>
      </c>
      <c r="D22" s="19">
        <f>'Коэф-т пос-ти 2023 г'!I24</f>
        <v>0.36843657817109143</v>
      </c>
      <c r="E22" s="3">
        <f>(B22+C22+D22)/3</f>
        <v>0.45446738774172402</v>
      </c>
    </row>
    <row r="23" spans="1:12" x14ac:dyDescent="0.25">
      <c r="A23" s="1" t="s">
        <v>22</v>
      </c>
      <c r="B23" s="2">
        <v>0.68</v>
      </c>
      <c r="C23" s="19">
        <f>'Коэф-т пос-ти 2022 г'!I25</f>
        <v>0.5474294142435735</v>
      </c>
      <c r="D23" s="19">
        <f>'Коэф-т пос-ти 2023 г'!I25</f>
        <v>0.56740683608021436</v>
      </c>
      <c r="E23" s="3">
        <f>(B23+C23+D23)/3</f>
        <v>0.5982787501079293</v>
      </c>
    </row>
    <row r="24" spans="1:12" x14ac:dyDescent="0.25">
      <c r="A24" s="1" t="s">
        <v>23</v>
      </c>
      <c r="B24" s="2">
        <v>0.63</v>
      </c>
      <c r="C24" s="19">
        <f>'Коэф-т пос-ти 2022 г'!I26</f>
        <v>0.51880530973451322</v>
      </c>
      <c r="D24" s="19">
        <f>'Коэф-т пос-ти 2023 г'!I26</f>
        <v>0.41311343523732902</v>
      </c>
      <c r="E24" s="3">
        <f>(B24+C24+D24)/3</f>
        <v>0.52063958165728075</v>
      </c>
    </row>
    <row r="25" spans="1:12" x14ac:dyDescent="0.25">
      <c r="A25" s="1" t="s">
        <v>24</v>
      </c>
      <c r="B25" s="2">
        <v>0.61</v>
      </c>
      <c r="C25" s="19">
        <f>'Коэф-т пос-ти 2022 г'!I27</f>
        <v>0.48318584070796461</v>
      </c>
      <c r="D25" s="19">
        <f>'Коэф-т пос-ти 2023 г'!I27</f>
        <v>0.60567412805830301</v>
      </c>
      <c r="E25" s="3">
        <f>(B25+C25+D25)/3</f>
        <v>0.56628665625542263</v>
      </c>
    </row>
    <row r="26" spans="1:12" x14ac:dyDescent="0.25">
      <c r="A26" s="1" t="s">
        <v>0</v>
      </c>
      <c r="B26" s="3">
        <f>SUM(B3:B25)/22</f>
        <v>0.63454545454545463</v>
      </c>
      <c r="C26" s="19">
        <f>SUM(C3:C25)/23</f>
        <v>0.48508660948055549</v>
      </c>
      <c r="D26" s="3">
        <f>SUM(D3:D25)/23</f>
        <v>0.51174944412962697</v>
      </c>
      <c r="E26" s="9">
        <f>SUM(E3:E25)/22</f>
        <v>0.55889741262173043</v>
      </c>
    </row>
    <row r="27" spans="1:12" ht="13.5" customHeight="1" x14ac:dyDescent="0.25"/>
    <row r="29" spans="1:12" x14ac:dyDescent="0.25">
      <c r="A29" s="7" t="s">
        <v>39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25">
      <c r="A30" s="27" t="s">
        <v>40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25">
      <c r="A31" t="s">
        <v>41</v>
      </c>
    </row>
  </sheetData>
  <mergeCells count="1">
    <mergeCell ref="A1:E1"/>
  </mergeCells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Коэф-т пос-ти 2022 г</vt:lpstr>
      <vt:lpstr>Коэф-т пос-ти 2023 г</vt:lpstr>
      <vt:lpstr>Средний коэфф-нт посещаемости</vt:lpstr>
      <vt:lpstr>'Коэф-т пос-ти 2022 г'!Область_печати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Centr2</cp:lastModifiedBy>
  <cp:lastPrinted>2024-09-25T06:56:39Z</cp:lastPrinted>
  <dcterms:created xsi:type="dcterms:W3CDTF">2021-04-12T14:52:46Z</dcterms:created>
  <dcterms:modified xsi:type="dcterms:W3CDTF">2024-09-25T07:04:00Z</dcterms:modified>
</cp:coreProperties>
</file>