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19440" windowHeight="10170" activeTab="4"/>
  </bookViews>
  <sheets>
    <sheet name="Коэф-т пос-ти 2022 г" sheetId="7" r:id="rId1"/>
    <sheet name="Коэф-т пос-ти 2023 г " sheetId="8" r:id="rId2"/>
    <sheet name="Коэф-т пос-ти 2024 г" sheetId="6" r:id="rId3"/>
    <sheet name="Коэф-т пос-ти 2025 г (2)" sheetId="9" r:id="rId4"/>
    <sheet name="Средний коэфф-нт посещаемости" sheetId="5" r:id="rId5"/>
  </sheets>
  <definedNames>
    <definedName name="_xlnm._FilterDatabase" localSheetId="2" hidden="1">'Коэф-т пос-ти 2024 г'!$A$4:$L$28</definedName>
    <definedName name="_xlnm._FilterDatabase" localSheetId="3" hidden="1">'Коэф-т пос-ти 2025 г (2)'!$A$4:$L$28</definedName>
    <definedName name="_xlnm.Print_Area" localSheetId="0">'Коэф-т пос-ти 2022 г'!$A$1:$I$34</definedName>
  </definedNames>
  <calcPr calcId="145621"/>
</workbook>
</file>

<file path=xl/calcChain.xml><?xml version="1.0" encoding="utf-8"?>
<calcChain xmlns="http://schemas.openxmlformats.org/spreadsheetml/2006/main">
  <c r="E15" i="9" l="1"/>
  <c r="G15" i="9" s="1"/>
  <c r="D13" i="5" s="1"/>
  <c r="E13" i="5" s="1"/>
  <c r="C26" i="5"/>
  <c r="D20" i="5"/>
  <c r="E20" i="5" s="1"/>
  <c r="H28" i="9"/>
  <c r="F28" i="9"/>
  <c r="E27" i="9"/>
  <c r="G27" i="9" s="1"/>
  <c r="I27" i="9" s="1"/>
  <c r="D25" i="5" s="1"/>
  <c r="E25" i="5" s="1"/>
  <c r="E26" i="9"/>
  <c r="G26" i="9" s="1"/>
  <c r="I26" i="9" s="1"/>
  <c r="D24" i="5" s="1"/>
  <c r="E24" i="5" s="1"/>
  <c r="E25" i="9"/>
  <c r="G25" i="9" s="1"/>
  <c r="I25" i="9" s="1"/>
  <c r="D23" i="5" s="1"/>
  <c r="E23" i="5" s="1"/>
  <c r="E24" i="9"/>
  <c r="G24" i="9" s="1"/>
  <c r="I24" i="9" s="1"/>
  <c r="D22" i="5" s="1"/>
  <c r="E22" i="5" s="1"/>
  <c r="E23" i="9"/>
  <c r="G23" i="9" s="1"/>
  <c r="I23" i="9" s="1"/>
  <c r="D21" i="5" s="1"/>
  <c r="E21" i="5" s="1"/>
  <c r="E22" i="9"/>
  <c r="G22" i="9" s="1"/>
  <c r="E21" i="9"/>
  <c r="G21" i="9" s="1"/>
  <c r="I21" i="9" s="1"/>
  <c r="D19" i="5" s="1"/>
  <c r="E19" i="5" s="1"/>
  <c r="E20" i="9"/>
  <c r="G20" i="9" s="1"/>
  <c r="I20" i="9" s="1"/>
  <c r="D18" i="5" s="1"/>
  <c r="E18" i="5" s="1"/>
  <c r="E19" i="9"/>
  <c r="G19" i="9" s="1"/>
  <c r="I19" i="9" s="1"/>
  <c r="D17" i="5" s="1"/>
  <c r="E17" i="5" s="1"/>
  <c r="E18" i="9"/>
  <c r="G18" i="9" s="1"/>
  <c r="I18" i="9" s="1"/>
  <c r="D16" i="5" s="1"/>
  <c r="E16" i="5" s="1"/>
  <c r="E17" i="9"/>
  <c r="G17" i="9" s="1"/>
  <c r="I17" i="9" s="1"/>
  <c r="D15" i="5" s="1"/>
  <c r="E15" i="5" s="1"/>
  <c r="E16" i="9"/>
  <c r="G16" i="9" s="1"/>
  <c r="I16" i="9" s="1"/>
  <c r="D14" i="5" s="1"/>
  <c r="E14" i="5" s="1"/>
  <c r="E14" i="9"/>
  <c r="G14" i="9" s="1"/>
  <c r="I14" i="9" s="1"/>
  <c r="D12" i="5" s="1"/>
  <c r="E12" i="5" s="1"/>
  <c r="E13" i="9"/>
  <c r="G13" i="9" s="1"/>
  <c r="I13" i="9" s="1"/>
  <c r="D11" i="5" s="1"/>
  <c r="E11" i="5" s="1"/>
  <c r="E12" i="9"/>
  <c r="G12" i="9" s="1"/>
  <c r="I12" i="9" s="1"/>
  <c r="D10" i="5" s="1"/>
  <c r="E10" i="5" s="1"/>
  <c r="E11" i="9"/>
  <c r="G11" i="9" s="1"/>
  <c r="I11" i="9" s="1"/>
  <c r="D9" i="5" s="1"/>
  <c r="E9" i="5" s="1"/>
  <c r="E10" i="9"/>
  <c r="G10" i="9" s="1"/>
  <c r="I10" i="9" s="1"/>
  <c r="D8" i="5" s="1"/>
  <c r="E8" i="5" s="1"/>
  <c r="E9" i="9"/>
  <c r="G9" i="9" s="1"/>
  <c r="I9" i="9" s="1"/>
  <c r="D7" i="5" s="1"/>
  <c r="E7" i="5" s="1"/>
  <c r="E8" i="9"/>
  <c r="G8" i="9" s="1"/>
  <c r="I8" i="9" s="1"/>
  <c r="D6" i="5" s="1"/>
  <c r="E6" i="5" s="1"/>
  <c r="E7" i="9"/>
  <c r="G7" i="9" s="1"/>
  <c r="I7" i="9" s="1"/>
  <c r="D5" i="5" s="1"/>
  <c r="E5" i="5" s="1"/>
  <c r="E6" i="9"/>
  <c r="G6" i="9" s="1"/>
  <c r="I6" i="9" s="1"/>
  <c r="D4" i="5" s="1"/>
  <c r="E4" i="5" s="1"/>
  <c r="E5" i="9"/>
  <c r="G5" i="9" s="1"/>
  <c r="G28" i="9" l="1"/>
  <c r="I5" i="9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3" i="5"/>
  <c r="G22" i="6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3" i="5"/>
  <c r="H28" i="8"/>
  <c r="F28" i="8"/>
  <c r="E27" i="8"/>
  <c r="G27" i="8" s="1"/>
  <c r="I27" i="8" s="1"/>
  <c r="E26" i="8"/>
  <c r="G26" i="8" s="1"/>
  <c r="I26" i="8" s="1"/>
  <c r="E25" i="8"/>
  <c r="G25" i="8" s="1"/>
  <c r="I25" i="8" s="1"/>
  <c r="G24" i="8"/>
  <c r="I24" i="8" s="1"/>
  <c r="E24" i="8"/>
  <c r="G23" i="8"/>
  <c r="I23" i="8" s="1"/>
  <c r="E23" i="8"/>
  <c r="E22" i="8"/>
  <c r="G22" i="8" s="1"/>
  <c r="I22" i="8" s="1"/>
  <c r="I21" i="8"/>
  <c r="G21" i="8"/>
  <c r="E21" i="8"/>
  <c r="I20" i="8"/>
  <c r="G20" i="8"/>
  <c r="E20" i="8"/>
  <c r="G19" i="8"/>
  <c r="I19" i="8" s="1"/>
  <c r="E19" i="8"/>
  <c r="E18" i="8"/>
  <c r="G18" i="8" s="1"/>
  <c r="I18" i="8" s="1"/>
  <c r="E17" i="8"/>
  <c r="G17" i="8" s="1"/>
  <c r="I17" i="8" s="1"/>
  <c r="I16" i="8"/>
  <c r="G16" i="8"/>
  <c r="E16" i="8"/>
  <c r="G15" i="8"/>
  <c r="I15" i="8" s="1"/>
  <c r="E15" i="8"/>
  <c r="E14" i="8"/>
  <c r="G14" i="8" s="1"/>
  <c r="I14" i="8" s="1"/>
  <c r="I13" i="8"/>
  <c r="G13" i="8"/>
  <c r="E13" i="8"/>
  <c r="I12" i="8"/>
  <c r="G12" i="8"/>
  <c r="E12" i="8"/>
  <c r="G11" i="8"/>
  <c r="I11" i="8" s="1"/>
  <c r="E11" i="8"/>
  <c r="E10" i="8"/>
  <c r="G10" i="8" s="1"/>
  <c r="I10" i="8" s="1"/>
  <c r="E9" i="8"/>
  <c r="G9" i="8" s="1"/>
  <c r="I9" i="8" s="1"/>
  <c r="I8" i="8"/>
  <c r="G8" i="8"/>
  <c r="E8" i="8"/>
  <c r="G7" i="8"/>
  <c r="I7" i="8" s="1"/>
  <c r="E7" i="8"/>
  <c r="E6" i="8"/>
  <c r="G6" i="8" s="1"/>
  <c r="I6" i="8" s="1"/>
  <c r="I5" i="8"/>
  <c r="G5" i="8"/>
  <c r="G28" i="8" s="1"/>
  <c r="E5" i="8"/>
  <c r="I28" i="9" l="1"/>
  <c r="D3" i="5"/>
  <c r="B26" i="5"/>
  <c r="I28" i="8"/>
  <c r="I28" i="7"/>
  <c r="I22" i="7"/>
  <c r="E3" i="5" l="1"/>
  <c r="D26" i="5"/>
  <c r="H28" i="7"/>
  <c r="I5" i="7"/>
  <c r="H28" i="6" l="1"/>
  <c r="F28" i="7"/>
  <c r="E27" i="7"/>
  <c r="G27" i="7" s="1"/>
  <c r="I27" i="7" s="1"/>
  <c r="E26" i="7"/>
  <c r="G26" i="7" s="1"/>
  <c r="I26" i="7" s="1"/>
  <c r="E25" i="7"/>
  <c r="G25" i="7" s="1"/>
  <c r="I25" i="7" s="1"/>
  <c r="E24" i="7"/>
  <c r="G24" i="7" s="1"/>
  <c r="I24" i="7" s="1"/>
  <c r="E23" i="7"/>
  <c r="G23" i="7" s="1"/>
  <c r="I23" i="7" s="1"/>
  <c r="E22" i="7"/>
  <c r="G22" i="7" s="1"/>
  <c r="G21" i="7"/>
  <c r="I21" i="7" s="1"/>
  <c r="E21" i="7"/>
  <c r="E20" i="7"/>
  <c r="G20" i="7" s="1"/>
  <c r="I20" i="7" s="1"/>
  <c r="E19" i="7"/>
  <c r="G19" i="7" s="1"/>
  <c r="I19" i="7" s="1"/>
  <c r="E18" i="7"/>
  <c r="G18" i="7" s="1"/>
  <c r="I18" i="7" s="1"/>
  <c r="E17" i="7"/>
  <c r="G17" i="7" s="1"/>
  <c r="I17" i="7" s="1"/>
  <c r="E16" i="7"/>
  <c r="G16" i="7" s="1"/>
  <c r="I16" i="7" s="1"/>
  <c r="E15" i="7"/>
  <c r="G15" i="7" s="1"/>
  <c r="I15" i="7" s="1"/>
  <c r="E14" i="7"/>
  <c r="G14" i="7" s="1"/>
  <c r="I14" i="7" s="1"/>
  <c r="E13" i="7"/>
  <c r="G13" i="7" s="1"/>
  <c r="I13" i="7" s="1"/>
  <c r="E12" i="7"/>
  <c r="G12" i="7" s="1"/>
  <c r="I12" i="7" s="1"/>
  <c r="E11" i="7"/>
  <c r="G11" i="7" s="1"/>
  <c r="I11" i="7" s="1"/>
  <c r="E10" i="7"/>
  <c r="G10" i="7" s="1"/>
  <c r="I10" i="7" s="1"/>
  <c r="G9" i="7"/>
  <c r="I9" i="7" s="1"/>
  <c r="E9" i="7"/>
  <c r="E8" i="7"/>
  <c r="G8" i="7" s="1"/>
  <c r="I8" i="7" s="1"/>
  <c r="E7" i="7"/>
  <c r="G7" i="7" s="1"/>
  <c r="I7" i="7" s="1"/>
  <c r="E6" i="7"/>
  <c r="G6" i="7" s="1"/>
  <c r="I6" i="7" s="1"/>
  <c r="E5" i="7"/>
  <c r="G5" i="7" s="1"/>
  <c r="F28" i="6"/>
  <c r="E6" i="6"/>
  <c r="G6" i="6" s="1"/>
  <c r="E7" i="6"/>
  <c r="G7" i="6" s="1"/>
  <c r="E8" i="6"/>
  <c r="G8" i="6" s="1"/>
  <c r="E9" i="6"/>
  <c r="G9" i="6" s="1"/>
  <c r="E10" i="6"/>
  <c r="G10" i="6" s="1"/>
  <c r="E11" i="6"/>
  <c r="G11" i="6" s="1"/>
  <c r="E12" i="6"/>
  <c r="G12" i="6" s="1"/>
  <c r="E13" i="6"/>
  <c r="G13" i="6" s="1"/>
  <c r="E14" i="6"/>
  <c r="G14" i="6" s="1"/>
  <c r="E15" i="6"/>
  <c r="G15" i="6" s="1"/>
  <c r="E16" i="6"/>
  <c r="G16" i="6" s="1"/>
  <c r="E17" i="6"/>
  <c r="G17" i="6" s="1"/>
  <c r="E18" i="6"/>
  <c r="G18" i="6" s="1"/>
  <c r="E19" i="6"/>
  <c r="G19" i="6" s="1"/>
  <c r="E20" i="6"/>
  <c r="G20" i="6" s="1"/>
  <c r="E21" i="6"/>
  <c r="G21" i="6" s="1"/>
  <c r="E22" i="6"/>
  <c r="E23" i="6"/>
  <c r="G23" i="6" s="1"/>
  <c r="E24" i="6"/>
  <c r="G24" i="6" s="1"/>
  <c r="E25" i="6"/>
  <c r="G25" i="6" s="1"/>
  <c r="E26" i="6"/>
  <c r="G26" i="6" s="1"/>
  <c r="E27" i="6"/>
  <c r="G27" i="6" s="1"/>
  <c r="E5" i="6"/>
  <c r="G5" i="6" s="1"/>
  <c r="G28" i="7" l="1"/>
  <c r="G28" i="6"/>
  <c r="I5" i="6"/>
  <c r="I6" i="6"/>
  <c r="I7" i="6" l="1"/>
  <c r="I8" i="6" l="1"/>
  <c r="I9" i="6" l="1"/>
  <c r="I10" i="6" l="1"/>
  <c r="I11" i="6" l="1"/>
  <c r="I12" i="6" l="1"/>
  <c r="I13" i="6" l="1"/>
  <c r="I14" i="6" l="1"/>
  <c r="I15" i="6" l="1"/>
  <c r="I16" i="6" l="1"/>
  <c r="I17" i="6" l="1"/>
  <c r="I18" i="6" l="1"/>
  <c r="I19" i="6" l="1"/>
  <c r="I20" i="6" l="1"/>
  <c r="I21" i="6" l="1"/>
  <c r="I23" i="6" l="1"/>
  <c r="I24" i="6" l="1"/>
  <c r="I25" i="6" l="1"/>
  <c r="I26" i="6" l="1"/>
  <c r="I27" i="6" l="1"/>
  <c r="I28" i="6" s="1"/>
  <c r="E26" i="5" l="1"/>
</calcChain>
</file>

<file path=xl/sharedStrings.xml><?xml version="1.0" encoding="utf-8"?>
<sst xmlns="http://schemas.openxmlformats.org/spreadsheetml/2006/main" count="273" uniqueCount="49">
  <si>
    <t>Итого</t>
  </si>
  <si>
    <t>Учреждение</t>
  </si>
  <si>
    <t>МДОУ №2 "Юбилейный"</t>
  </si>
  <si>
    <t>МДОУ №3 "Аленушка"</t>
  </si>
  <si>
    <t>МДОУ №4 "Березка"</t>
  </si>
  <si>
    <t>МДОУ №5 "Ивушка"</t>
  </si>
  <si>
    <t>МДОУ №7 "Светлячок"</t>
  </si>
  <si>
    <t>МДОУ №8 "Матрешка"</t>
  </si>
  <si>
    <t>МДОУ №9 "Радуга"</t>
  </si>
  <si>
    <t>МДОУ №10 "Буратино"</t>
  </si>
  <si>
    <t>МДОУ №12"Незабудка"</t>
  </si>
  <si>
    <t>МДОУ № 14 "Калинка"</t>
  </si>
  <si>
    <t>МДОУ №15 "Малышок"</t>
  </si>
  <si>
    <t>МДОУ №16 "Солнышко"</t>
  </si>
  <si>
    <t>МДОУ №16-а "Теремок"</t>
  </si>
  <si>
    <t>МДОУ №17 "Солнышко"</t>
  </si>
  <si>
    <t>МДОУ № 18 "Тополек"</t>
  </si>
  <si>
    <t>МДОУ №20 "Рябинушка"</t>
  </si>
  <si>
    <t>МДОУ №23 "Елочка"</t>
  </si>
  <si>
    <t>МДОУ №29 "Золотой ключик</t>
  </si>
  <si>
    <t>МДОУ №31 "Ручеек"</t>
  </si>
  <si>
    <t>МДОУ №32 "Колосок "</t>
  </si>
  <si>
    <t>МДОУ №33 "Звездочка"</t>
  </si>
  <si>
    <t>МДОУ №34 "Фиалка"</t>
  </si>
  <si>
    <t>МОУ СОШ №3 (дошк.группы)</t>
  </si>
  <si>
    <t>Средний коэффициент посещаемости  за 3 года</t>
  </si>
  <si>
    <t>Коэффициент посещаемости за 2023 год</t>
  </si>
  <si>
    <t>Количество рабочих дней в году</t>
  </si>
  <si>
    <t>Ремонт в каком месяце</t>
  </si>
  <si>
    <t>Количество рабочих дней, приходящихся на  ремонт</t>
  </si>
  <si>
    <t>План по посещаемости</t>
  </si>
  <si>
    <t xml:space="preserve">Количество детей по плану </t>
  </si>
  <si>
    <t>июнь</t>
  </si>
  <si>
    <t>июль</t>
  </si>
  <si>
    <t>Количество дней по плану</t>
  </si>
  <si>
    <t xml:space="preserve">Фактические человекодни  </t>
  </si>
  <si>
    <t>Коэффициент посещаемости за  год</t>
  </si>
  <si>
    <t xml:space="preserve">Исполнитель </t>
  </si>
  <si>
    <t>Басова С.Н.</t>
  </si>
  <si>
    <t>тел. 2-65-28</t>
  </si>
  <si>
    <t>-</t>
  </si>
  <si>
    <t>Расчет коэффициента посещаемости детей ДОУ на 2023 г.</t>
  </si>
  <si>
    <t>Расчет  коэффициента посещаемости детей ДОУ на 2022 год</t>
  </si>
  <si>
    <t>Коэффициент посещаемости за 2024 год</t>
  </si>
  <si>
    <t>Расчет коэффициента посещаемости детей ДОУ на 2024 г.</t>
  </si>
  <si>
    <t>Коэффициент посещаемости за 2025 год</t>
  </si>
  <si>
    <t>Расчет коэффициента посещаемости детей ДОУ на 2025 г.</t>
  </si>
  <si>
    <t>тел. 2-60-95</t>
  </si>
  <si>
    <t>Расчет среднего коэффициента посещаемости детей ДОУ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</si>
</sst>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2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top"/>
    </xf>
    <xf numFmtId="4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0" fillId="2" borderId="0" xfId="0" applyFill="1"/>
    <xf numFmtId="0" fontId="4" fillId="0" borderId="0" xfId="0" applyFont="1" applyAlignment="1">
      <alignment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view="pageBreakPreview" zoomScale="60" zoomScaleNormal="100" workbookViewId="0">
      <selection activeCell="B32" sqref="B32"/>
    </sheetView>
  </sheetViews>
  <sheetFormatPr defaultRowHeight="15" x14ac:dyDescent="0.25"/>
  <cols>
    <col min="1" max="1" width="25.7109375" customWidth="1"/>
    <col min="2" max="2" width="12" customWidth="1"/>
    <col min="3" max="3" width="10.85546875" customWidth="1"/>
    <col min="4" max="4" width="15.28515625" customWidth="1"/>
    <col min="5" max="5" width="13.28515625" customWidth="1"/>
    <col min="6" max="6" width="12.28515625" customWidth="1"/>
    <col min="7" max="7" width="14.42578125" customWidth="1"/>
    <col min="8" max="8" width="19.7109375" customWidth="1"/>
    <col min="9" max="9" width="18" customWidth="1"/>
  </cols>
  <sheetData>
    <row r="1" spans="1:12" x14ac:dyDescent="0.25">
      <c r="A1" s="36" t="s">
        <v>42</v>
      </c>
      <c r="B1" s="37"/>
      <c r="C1" s="37"/>
      <c r="D1" s="37"/>
      <c r="E1" s="37"/>
      <c r="F1" s="37"/>
      <c r="G1" s="37"/>
      <c r="H1" s="37"/>
      <c r="I1" s="37"/>
      <c r="J1" s="12"/>
      <c r="K1" s="12"/>
      <c r="L1" s="12"/>
    </row>
    <row r="2" spans="1:12" x14ac:dyDescent="0.25">
      <c r="A2" s="13"/>
      <c r="B2" s="14"/>
      <c r="C2" s="14"/>
      <c r="D2" s="14"/>
      <c r="E2" s="14"/>
      <c r="F2" s="14"/>
      <c r="G2" s="14"/>
      <c r="H2" s="14"/>
      <c r="I2" s="14"/>
      <c r="J2" s="12"/>
      <c r="K2" s="12"/>
      <c r="L2" s="12"/>
    </row>
    <row r="3" spans="1:12" ht="78.75" customHeight="1" x14ac:dyDescent="0.25">
      <c r="A3" s="10" t="s">
        <v>1</v>
      </c>
      <c r="B3" s="11" t="s">
        <v>27</v>
      </c>
      <c r="C3" s="11" t="s">
        <v>28</v>
      </c>
      <c r="D3" s="11" t="s">
        <v>29</v>
      </c>
      <c r="E3" s="16" t="s">
        <v>34</v>
      </c>
      <c r="F3" s="15" t="s">
        <v>31</v>
      </c>
      <c r="G3" s="11" t="s">
        <v>30</v>
      </c>
      <c r="H3" s="11" t="s">
        <v>35</v>
      </c>
      <c r="I3" s="11" t="s">
        <v>36</v>
      </c>
    </row>
    <row r="4" spans="1:12" ht="13.5" customHeight="1" x14ac:dyDescent="0.25">
      <c r="A4" s="10">
        <v>1</v>
      </c>
      <c r="B4" s="11">
        <v>2</v>
      </c>
      <c r="C4" s="11">
        <v>3</v>
      </c>
      <c r="D4" s="11">
        <v>4</v>
      </c>
      <c r="E4" s="16">
        <v>5</v>
      </c>
      <c r="F4" s="15">
        <v>6</v>
      </c>
      <c r="G4" s="11">
        <v>7</v>
      </c>
      <c r="H4" s="11">
        <v>8</v>
      </c>
      <c r="I4" s="11">
        <v>9</v>
      </c>
    </row>
    <row r="5" spans="1:12" x14ac:dyDescent="0.25">
      <c r="A5" s="1" t="s">
        <v>2</v>
      </c>
      <c r="B5" s="2">
        <v>247</v>
      </c>
      <c r="C5" s="2" t="s">
        <v>32</v>
      </c>
      <c r="D5" s="2">
        <v>21</v>
      </c>
      <c r="E5" s="17">
        <f>B5-D5</f>
        <v>226</v>
      </c>
      <c r="F5" s="20">
        <v>66</v>
      </c>
      <c r="G5" s="18">
        <f>F5*E5</f>
        <v>14916</v>
      </c>
      <c r="H5" s="20">
        <v>6597</v>
      </c>
      <c r="I5" s="22">
        <f>H5/G5</f>
        <v>0.44227674979887371</v>
      </c>
    </row>
    <row r="6" spans="1:12" x14ac:dyDescent="0.25">
      <c r="A6" s="4" t="s">
        <v>3</v>
      </c>
      <c r="B6" s="2">
        <v>247</v>
      </c>
      <c r="C6" s="5" t="s">
        <v>33</v>
      </c>
      <c r="D6" s="2">
        <v>21</v>
      </c>
      <c r="E6" s="17">
        <f t="shared" ref="E6:E27" si="0">B6-D6</f>
        <v>226</v>
      </c>
      <c r="F6" s="21">
        <v>99</v>
      </c>
      <c r="G6" s="18">
        <f t="shared" ref="G6:G19" si="1">F6*E6</f>
        <v>22374</v>
      </c>
      <c r="H6" s="21">
        <v>13311</v>
      </c>
      <c r="I6" s="22">
        <f t="shared" ref="I6:I27" si="2">H6/G6</f>
        <v>0.5949316170555109</v>
      </c>
    </row>
    <row r="7" spans="1:12" x14ac:dyDescent="0.25">
      <c r="A7" s="1" t="s">
        <v>4</v>
      </c>
      <c r="B7" s="2">
        <v>247</v>
      </c>
      <c r="C7" s="2" t="s">
        <v>32</v>
      </c>
      <c r="D7" s="2">
        <v>21</v>
      </c>
      <c r="E7" s="17">
        <f t="shared" si="0"/>
        <v>226</v>
      </c>
      <c r="F7" s="20">
        <v>50</v>
      </c>
      <c r="G7" s="18">
        <f t="shared" si="1"/>
        <v>11300</v>
      </c>
      <c r="H7" s="20">
        <v>4282</v>
      </c>
      <c r="I7" s="22">
        <f t="shared" si="2"/>
        <v>0.37893805309734513</v>
      </c>
    </row>
    <row r="8" spans="1:12" x14ac:dyDescent="0.25">
      <c r="A8" s="6" t="s">
        <v>5</v>
      </c>
      <c r="B8" s="2">
        <v>247</v>
      </c>
      <c r="C8" s="2" t="s">
        <v>32</v>
      </c>
      <c r="D8" s="2">
        <v>21</v>
      </c>
      <c r="E8" s="17">
        <f t="shared" si="0"/>
        <v>226</v>
      </c>
      <c r="F8" s="20">
        <v>44</v>
      </c>
      <c r="G8" s="18">
        <f t="shared" si="1"/>
        <v>9944</v>
      </c>
      <c r="H8" s="20">
        <v>3311</v>
      </c>
      <c r="I8" s="22">
        <f t="shared" si="2"/>
        <v>0.33296460176991149</v>
      </c>
    </row>
    <row r="9" spans="1:12" x14ac:dyDescent="0.25">
      <c r="A9" s="1" t="s">
        <v>6</v>
      </c>
      <c r="B9" s="2">
        <v>247</v>
      </c>
      <c r="C9" s="2" t="s">
        <v>32</v>
      </c>
      <c r="D9" s="2">
        <v>21</v>
      </c>
      <c r="E9" s="17">
        <f t="shared" si="0"/>
        <v>226</v>
      </c>
      <c r="F9" s="20">
        <v>41</v>
      </c>
      <c r="G9" s="18">
        <f t="shared" si="1"/>
        <v>9266</v>
      </c>
      <c r="H9" s="20">
        <v>5063</v>
      </c>
      <c r="I9" s="22">
        <f t="shared" si="2"/>
        <v>0.5464062162745521</v>
      </c>
    </row>
    <row r="10" spans="1:12" x14ac:dyDescent="0.25">
      <c r="A10" s="1" t="s">
        <v>7</v>
      </c>
      <c r="B10" s="2">
        <v>247</v>
      </c>
      <c r="C10" s="2" t="s">
        <v>32</v>
      </c>
      <c r="D10" s="2">
        <v>21</v>
      </c>
      <c r="E10" s="17">
        <f t="shared" si="0"/>
        <v>226</v>
      </c>
      <c r="F10" s="20">
        <v>100</v>
      </c>
      <c r="G10" s="18">
        <f t="shared" si="1"/>
        <v>22600</v>
      </c>
      <c r="H10" s="20">
        <v>11787</v>
      </c>
      <c r="I10" s="22">
        <f t="shared" si="2"/>
        <v>0.52154867256637172</v>
      </c>
    </row>
    <row r="11" spans="1:12" x14ac:dyDescent="0.25">
      <c r="A11" s="1" t="s">
        <v>8</v>
      </c>
      <c r="B11" s="2">
        <v>247</v>
      </c>
      <c r="C11" s="2" t="s">
        <v>32</v>
      </c>
      <c r="D11" s="2">
        <v>21</v>
      </c>
      <c r="E11" s="17">
        <f t="shared" si="0"/>
        <v>226</v>
      </c>
      <c r="F11" s="20">
        <v>44</v>
      </c>
      <c r="G11" s="18">
        <f t="shared" si="1"/>
        <v>9944</v>
      </c>
      <c r="H11" s="20">
        <v>5856</v>
      </c>
      <c r="I11" s="22">
        <f t="shared" si="2"/>
        <v>0.58889782783588096</v>
      </c>
    </row>
    <row r="12" spans="1:12" x14ac:dyDescent="0.25">
      <c r="A12" s="1" t="s">
        <v>9</v>
      </c>
      <c r="B12" s="2">
        <v>247</v>
      </c>
      <c r="C12" s="2" t="s">
        <v>33</v>
      </c>
      <c r="D12" s="2">
        <v>21</v>
      </c>
      <c r="E12" s="17">
        <f t="shared" si="0"/>
        <v>226</v>
      </c>
      <c r="F12" s="20">
        <v>64</v>
      </c>
      <c r="G12" s="18">
        <f t="shared" si="1"/>
        <v>14464</v>
      </c>
      <c r="H12" s="20">
        <v>6119</v>
      </c>
      <c r="I12" s="22">
        <f t="shared" si="2"/>
        <v>0.42305033185840707</v>
      </c>
    </row>
    <row r="13" spans="1:12" x14ac:dyDescent="0.25">
      <c r="A13" s="1" t="s">
        <v>10</v>
      </c>
      <c r="B13" s="2">
        <v>247</v>
      </c>
      <c r="C13" s="2" t="s">
        <v>32</v>
      </c>
      <c r="D13" s="2">
        <v>21</v>
      </c>
      <c r="E13" s="17">
        <f t="shared" si="0"/>
        <v>226</v>
      </c>
      <c r="F13" s="20">
        <v>68</v>
      </c>
      <c r="G13" s="18">
        <f t="shared" si="1"/>
        <v>15368</v>
      </c>
      <c r="H13" s="20">
        <v>10229</v>
      </c>
      <c r="I13" s="22">
        <f t="shared" si="2"/>
        <v>0.66560385216033313</v>
      </c>
    </row>
    <row r="14" spans="1:12" x14ac:dyDescent="0.25">
      <c r="A14" s="1" t="s">
        <v>11</v>
      </c>
      <c r="B14" s="2">
        <v>247</v>
      </c>
      <c r="C14" s="2" t="s">
        <v>33</v>
      </c>
      <c r="D14" s="2">
        <v>21</v>
      </c>
      <c r="E14" s="17">
        <f t="shared" si="0"/>
        <v>226</v>
      </c>
      <c r="F14" s="20">
        <v>21</v>
      </c>
      <c r="G14" s="18">
        <f t="shared" si="1"/>
        <v>4746</v>
      </c>
      <c r="H14" s="20">
        <v>2804</v>
      </c>
      <c r="I14" s="22">
        <f t="shared" si="2"/>
        <v>0.59081331647703328</v>
      </c>
    </row>
    <row r="15" spans="1:12" x14ac:dyDescent="0.25">
      <c r="A15" s="1" t="s">
        <v>12</v>
      </c>
      <c r="B15" s="2">
        <v>247</v>
      </c>
      <c r="C15" s="2" t="s">
        <v>33</v>
      </c>
      <c r="D15" s="2">
        <v>21</v>
      </c>
      <c r="E15" s="17">
        <f t="shared" si="0"/>
        <v>226</v>
      </c>
      <c r="F15" s="20">
        <v>26</v>
      </c>
      <c r="G15" s="18">
        <f t="shared" si="1"/>
        <v>5876</v>
      </c>
      <c r="H15" s="20">
        <v>3961</v>
      </c>
      <c r="I15" s="22">
        <f t="shared" si="2"/>
        <v>0.67409802586793732</v>
      </c>
    </row>
    <row r="16" spans="1:12" x14ac:dyDescent="0.25">
      <c r="A16" s="1" t="s">
        <v>13</v>
      </c>
      <c r="B16" s="2">
        <v>247</v>
      </c>
      <c r="C16" s="2" t="s">
        <v>33</v>
      </c>
      <c r="D16" s="2">
        <v>21</v>
      </c>
      <c r="E16" s="17">
        <f t="shared" si="0"/>
        <v>226</v>
      </c>
      <c r="F16" s="20">
        <v>38</v>
      </c>
      <c r="G16" s="18">
        <f t="shared" si="1"/>
        <v>8588</v>
      </c>
      <c r="H16" s="20">
        <v>4050</v>
      </c>
      <c r="I16" s="22">
        <f t="shared" si="2"/>
        <v>0.47158826269212856</v>
      </c>
    </row>
    <row r="17" spans="1:12" x14ac:dyDescent="0.25">
      <c r="A17" s="1" t="s">
        <v>14</v>
      </c>
      <c r="B17" s="2">
        <v>247</v>
      </c>
      <c r="C17" s="2" t="s">
        <v>32</v>
      </c>
      <c r="D17" s="2">
        <v>21</v>
      </c>
      <c r="E17" s="17">
        <f t="shared" si="0"/>
        <v>226</v>
      </c>
      <c r="F17" s="20">
        <v>45</v>
      </c>
      <c r="G17" s="18">
        <f t="shared" si="1"/>
        <v>10170</v>
      </c>
      <c r="H17" s="20">
        <v>4439</v>
      </c>
      <c r="I17" s="22">
        <f t="shared" si="2"/>
        <v>0.43647984267453294</v>
      </c>
    </row>
    <row r="18" spans="1:12" x14ac:dyDescent="0.25">
      <c r="A18" s="1" t="s">
        <v>15</v>
      </c>
      <c r="B18" s="2">
        <v>247</v>
      </c>
      <c r="C18" s="2" t="s">
        <v>33</v>
      </c>
      <c r="D18" s="2">
        <v>21</v>
      </c>
      <c r="E18" s="17">
        <f t="shared" si="0"/>
        <v>226</v>
      </c>
      <c r="F18" s="20">
        <v>75</v>
      </c>
      <c r="G18" s="18">
        <f t="shared" si="1"/>
        <v>16950</v>
      </c>
      <c r="H18" s="20">
        <v>7674</v>
      </c>
      <c r="I18" s="22">
        <f t="shared" si="2"/>
        <v>0.4527433628318584</v>
      </c>
    </row>
    <row r="19" spans="1:12" x14ac:dyDescent="0.25">
      <c r="A19" s="1" t="s">
        <v>16</v>
      </c>
      <c r="B19" s="2">
        <v>247</v>
      </c>
      <c r="C19" s="2" t="s">
        <v>33</v>
      </c>
      <c r="D19" s="2">
        <v>21</v>
      </c>
      <c r="E19" s="17">
        <f t="shared" si="0"/>
        <v>226</v>
      </c>
      <c r="F19" s="20">
        <v>54</v>
      </c>
      <c r="G19" s="18">
        <f t="shared" si="1"/>
        <v>12204</v>
      </c>
      <c r="H19" s="20">
        <v>3903</v>
      </c>
      <c r="I19" s="22">
        <f t="shared" si="2"/>
        <v>0.3198131760078663</v>
      </c>
    </row>
    <row r="20" spans="1:12" x14ac:dyDescent="0.25">
      <c r="A20" s="1" t="s">
        <v>17</v>
      </c>
      <c r="B20" s="2">
        <v>247</v>
      </c>
      <c r="C20" s="2" t="s">
        <v>32</v>
      </c>
      <c r="D20" s="2">
        <v>21</v>
      </c>
      <c r="E20" s="17">
        <f t="shared" si="0"/>
        <v>226</v>
      </c>
      <c r="F20" s="20">
        <v>213</v>
      </c>
      <c r="G20" s="18">
        <f>F20*E20</f>
        <v>48138</v>
      </c>
      <c r="H20" s="20">
        <v>29898</v>
      </c>
      <c r="I20" s="22">
        <f t="shared" si="2"/>
        <v>0.62108936806680792</v>
      </c>
    </row>
    <row r="21" spans="1:12" x14ac:dyDescent="0.25">
      <c r="A21" s="1" t="s">
        <v>18</v>
      </c>
      <c r="B21" s="2">
        <v>247</v>
      </c>
      <c r="C21" s="2" t="s">
        <v>40</v>
      </c>
      <c r="D21" s="2"/>
      <c r="E21" s="17">
        <f t="shared" si="0"/>
        <v>247</v>
      </c>
      <c r="F21" s="20">
        <v>90</v>
      </c>
      <c r="G21" s="18">
        <f t="shared" ref="G21:G24" si="3">F21*E21</f>
        <v>22230</v>
      </c>
      <c r="H21" s="20">
        <v>13794</v>
      </c>
      <c r="I21" s="22">
        <f t="shared" si="2"/>
        <v>0.62051282051282053</v>
      </c>
    </row>
    <row r="22" spans="1:12" x14ac:dyDescent="0.25">
      <c r="A22" s="1" t="s">
        <v>19</v>
      </c>
      <c r="B22" s="2">
        <v>247</v>
      </c>
      <c r="C22" s="2" t="s">
        <v>40</v>
      </c>
      <c r="D22" s="2"/>
      <c r="E22" s="17">
        <f t="shared" si="0"/>
        <v>247</v>
      </c>
      <c r="F22" s="20">
        <v>10</v>
      </c>
      <c r="G22" s="18">
        <f t="shared" si="3"/>
        <v>2470</v>
      </c>
      <c r="H22" s="20">
        <v>0</v>
      </c>
      <c r="I22" s="22">
        <f>H22/G22</f>
        <v>0</v>
      </c>
    </row>
    <row r="23" spans="1:12" x14ac:dyDescent="0.25">
      <c r="A23" s="1" t="s">
        <v>20</v>
      </c>
      <c r="B23" s="2">
        <v>247</v>
      </c>
      <c r="C23" s="2" t="s">
        <v>33</v>
      </c>
      <c r="D23" s="2">
        <v>21</v>
      </c>
      <c r="E23" s="17">
        <f t="shared" si="0"/>
        <v>226</v>
      </c>
      <c r="F23" s="20">
        <v>83</v>
      </c>
      <c r="G23" s="18">
        <f t="shared" si="3"/>
        <v>18758</v>
      </c>
      <c r="H23" s="20">
        <v>10708</v>
      </c>
      <c r="I23" s="22">
        <f t="shared" si="2"/>
        <v>0.57084977076447385</v>
      </c>
    </row>
    <row r="24" spans="1:12" x14ac:dyDescent="0.25">
      <c r="A24" s="1" t="s">
        <v>21</v>
      </c>
      <c r="B24" s="2">
        <v>247</v>
      </c>
      <c r="C24" s="2" t="s">
        <v>33</v>
      </c>
      <c r="D24" s="2">
        <v>21</v>
      </c>
      <c r="E24" s="17">
        <f t="shared" si="0"/>
        <v>226</v>
      </c>
      <c r="F24" s="20">
        <v>72</v>
      </c>
      <c r="G24" s="18">
        <f t="shared" si="3"/>
        <v>16272</v>
      </c>
      <c r="H24" s="20">
        <v>5776</v>
      </c>
      <c r="I24" s="22">
        <f t="shared" si="2"/>
        <v>0.35496558505408066</v>
      </c>
    </row>
    <row r="25" spans="1:12" x14ac:dyDescent="0.25">
      <c r="A25" s="1" t="s">
        <v>22</v>
      </c>
      <c r="B25" s="2">
        <v>247</v>
      </c>
      <c r="C25" s="2" t="s">
        <v>33</v>
      </c>
      <c r="D25" s="2">
        <v>21</v>
      </c>
      <c r="E25" s="17">
        <f t="shared" si="0"/>
        <v>226</v>
      </c>
      <c r="F25" s="20">
        <v>210</v>
      </c>
      <c r="G25" s="18">
        <f>F25*E25</f>
        <v>47460</v>
      </c>
      <c r="H25" s="20">
        <v>25981</v>
      </c>
      <c r="I25" s="22">
        <f t="shared" si="2"/>
        <v>0.5474294142435735</v>
      </c>
    </row>
    <row r="26" spans="1:12" x14ac:dyDescent="0.25">
      <c r="A26" s="1" t="s">
        <v>23</v>
      </c>
      <c r="B26" s="2">
        <v>247</v>
      </c>
      <c r="C26" s="2" t="s">
        <v>33</v>
      </c>
      <c r="D26" s="2">
        <v>21</v>
      </c>
      <c r="E26" s="17">
        <f t="shared" si="0"/>
        <v>226</v>
      </c>
      <c r="F26" s="20">
        <v>44</v>
      </c>
      <c r="G26" s="18">
        <f t="shared" ref="G26:G27" si="4">F26*E26</f>
        <v>9944</v>
      </c>
      <c r="H26" s="20">
        <v>5159</v>
      </c>
      <c r="I26" s="22">
        <f t="shared" si="2"/>
        <v>0.51880530973451322</v>
      </c>
    </row>
    <row r="27" spans="1:12" x14ac:dyDescent="0.25">
      <c r="A27" s="1" t="s">
        <v>24</v>
      </c>
      <c r="B27" s="2">
        <v>247</v>
      </c>
      <c r="C27" s="2" t="s">
        <v>33</v>
      </c>
      <c r="D27" s="2">
        <v>21</v>
      </c>
      <c r="E27" s="17">
        <f t="shared" si="0"/>
        <v>226</v>
      </c>
      <c r="F27" s="20">
        <v>20</v>
      </c>
      <c r="G27" s="18">
        <f t="shared" si="4"/>
        <v>4520</v>
      </c>
      <c r="H27" s="20">
        <v>2184</v>
      </c>
      <c r="I27" s="22">
        <f t="shared" si="2"/>
        <v>0.48318584070796461</v>
      </c>
    </row>
    <row r="28" spans="1:12" x14ac:dyDescent="0.25">
      <c r="A28" s="1" t="s">
        <v>0</v>
      </c>
      <c r="B28" s="3"/>
      <c r="C28" s="3"/>
      <c r="D28" s="3"/>
      <c r="E28" s="23"/>
      <c r="F28" s="20">
        <f>SUM(F5:F27)</f>
        <v>1577</v>
      </c>
      <c r="G28" s="18">
        <f>SUM(G5:G27)</f>
        <v>358502</v>
      </c>
      <c r="H28" s="20">
        <f>SUM(H5:H27)</f>
        <v>186886</v>
      </c>
      <c r="I28" s="23">
        <f>SUM(I5:I27)/22</f>
        <v>0.50713600082058075</v>
      </c>
    </row>
    <row r="30" spans="1:12" s="26" customFormat="1" x14ac:dyDescent="0.25">
      <c r="A30" s="38"/>
      <c r="B30" s="38"/>
      <c r="C30" s="24"/>
      <c r="D30" s="24"/>
      <c r="E30" s="24"/>
      <c r="F30" s="24"/>
      <c r="G30" s="24"/>
      <c r="H30" s="25"/>
      <c r="I30" s="25"/>
      <c r="J30" s="39"/>
      <c r="K30" s="39"/>
      <c r="L30" s="39"/>
    </row>
    <row r="31" spans="1:12" x14ac:dyDescent="0.25">
      <c r="A31" s="38"/>
      <c r="B31" s="38"/>
      <c r="C31" s="12"/>
      <c r="D31" s="12"/>
      <c r="E31" s="12"/>
      <c r="F31" s="12"/>
      <c r="G31" s="12"/>
      <c r="H31" s="7"/>
      <c r="I31" s="7"/>
      <c r="J31" s="7"/>
      <c r="K31" s="7"/>
      <c r="L31" s="7"/>
    </row>
    <row r="32" spans="1:12" x14ac:dyDescent="0.25">
      <c r="A32" s="7" t="s">
        <v>37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27" t="s">
        <v>38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t="s">
        <v>39</v>
      </c>
    </row>
  </sheetData>
  <mergeCells count="3">
    <mergeCell ref="A1:I1"/>
    <mergeCell ref="A30:B31"/>
    <mergeCell ref="J30:L30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view="pageBreakPreview" zoomScale="60" zoomScaleNormal="100" workbookViewId="0">
      <selection activeCell="C5" sqref="C5:C27"/>
    </sheetView>
  </sheetViews>
  <sheetFormatPr defaultRowHeight="15" x14ac:dyDescent="0.25"/>
  <cols>
    <col min="1" max="1" width="25.7109375" customWidth="1"/>
    <col min="2" max="2" width="12" customWidth="1"/>
    <col min="3" max="3" width="10.85546875" customWidth="1"/>
    <col min="4" max="4" width="15.28515625" customWidth="1"/>
    <col min="5" max="5" width="13.28515625" customWidth="1"/>
    <col min="6" max="6" width="12.28515625" customWidth="1"/>
    <col min="7" max="7" width="14.42578125" customWidth="1"/>
    <col min="8" max="8" width="19.7109375" customWidth="1"/>
    <col min="9" max="9" width="18" customWidth="1"/>
  </cols>
  <sheetData>
    <row r="1" spans="1:12" x14ac:dyDescent="0.25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0"/>
      <c r="K1" s="30"/>
      <c r="L1" s="30"/>
    </row>
    <row r="2" spans="1:12" x14ac:dyDescent="0.25">
      <c r="A2" s="28"/>
      <c r="B2" s="29"/>
      <c r="C2" s="29"/>
      <c r="D2" s="29"/>
      <c r="E2" s="29"/>
      <c r="F2" s="29"/>
      <c r="G2" s="29"/>
      <c r="H2" s="29"/>
      <c r="I2" s="29"/>
      <c r="J2" s="30"/>
      <c r="K2" s="30"/>
      <c r="L2" s="30"/>
    </row>
    <row r="3" spans="1:12" ht="78.75" customHeight="1" x14ac:dyDescent="0.25">
      <c r="A3" s="10" t="s">
        <v>1</v>
      </c>
      <c r="B3" s="11" t="s">
        <v>27</v>
      </c>
      <c r="C3" s="11" t="s">
        <v>28</v>
      </c>
      <c r="D3" s="11" t="s">
        <v>29</v>
      </c>
      <c r="E3" s="16" t="s">
        <v>34</v>
      </c>
      <c r="F3" s="15" t="s">
        <v>31</v>
      </c>
      <c r="G3" s="11" t="s">
        <v>30</v>
      </c>
      <c r="H3" s="11" t="s">
        <v>35</v>
      </c>
      <c r="I3" s="11" t="s">
        <v>36</v>
      </c>
    </row>
    <row r="4" spans="1:12" ht="13.5" customHeight="1" x14ac:dyDescent="0.25">
      <c r="A4" s="10">
        <v>1</v>
      </c>
      <c r="B4" s="11">
        <v>2</v>
      </c>
      <c r="C4" s="11">
        <v>3</v>
      </c>
      <c r="D4" s="11">
        <v>4</v>
      </c>
      <c r="E4" s="16">
        <v>5</v>
      </c>
      <c r="F4" s="15">
        <v>6</v>
      </c>
      <c r="G4" s="11">
        <v>7</v>
      </c>
      <c r="H4" s="11">
        <v>8</v>
      </c>
      <c r="I4" s="11">
        <v>9</v>
      </c>
    </row>
    <row r="5" spans="1:12" x14ac:dyDescent="0.25">
      <c r="A5" s="1" t="s">
        <v>2</v>
      </c>
      <c r="B5" s="2">
        <v>247</v>
      </c>
      <c r="C5" s="2" t="s">
        <v>33</v>
      </c>
      <c r="D5" s="2">
        <v>21</v>
      </c>
      <c r="E5" s="17">
        <f>B5-D5</f>
        <v>226</v>
      </c>
      <c r="F5" s="20">
        <v>63</v>
      </c>
      <c r="G5" s="18">
        <f>F5*E5</f>
        <v>14238</v>
      </c>
      <c r="H5" s="20">
        <v>6983</v>
      </c>
      <c r="I5" s="22">
        <f>H5/G5</f>
        <v>0.49044809664278693</v>
      </c>
    </row>
    <row r="6" spans="1:12" x14ac:dyDescent="0.25">
      <c r="A6" s="4" t="s">
        <v>3</v>
      </c>
      <c r="B6" s="2">
        <v>247</v>
      </c>
      <c r="C6" s="2" t="s">
        <v>32</v>
      </c>
      <c r="D6" s="2">
        <v>21</v>
      </c>
      <c r="E6" s="17">
        <f t="shared" ref="E6:E27" si="0">B6-D6</f>
        <v>226</v>
      </c>
      <c r="F6" s="21">
        <v>97</v>
      </c>
      <c r="G6" s="18">
        <f t="shared" ref="G6:G19" si="1">F6*E6</f>
        <v>21922</v>
      </c>
      <c r="H6" s="21">
        <v>12531</v>
      </c>
      <c r="I6" s="22">
        <f t="shared" ref="I6:I27" si="2">H6/G6</f>
        <v>0.57161755314296137</v>
      </c>
    </row>
    <row r="7" spans="1:12" x14ac:dyDescent="0.25">
      <c r="A7" s="1" t="s">
        <v>4</v>
      </c>
      <c r="B7" s="2">
        <v>247</v>
      </c>
      <c r="C7" s="2" t="s">
        <v>32</v>
      </c>
      <c r="D7" s="2">
        <v>21</v>
      </c>
      <c r="E7" s="17">
        <f t="shared" si="0"/>
        <v>226</v>
      </c>
      <c r="F7" s="20">
        <v>47</v>
      </c>
      <c r="G7" s="18">
        <f t="shared" si="1"/>
        <v>10622</v>
      </c>
      <c r="H7" s="20">
        <v>5647</v>
      </c>
      <c r="I7" s="22">
        <f t="shared" si="2"/>
        <v>0.53163246093014493</v>
      </c>
    </row>
    <row r="8" spans="1:12" x14ac:dyDescent="0.25">
      <c r="A8" s="6" t="s">
        <v>5</v>
      </c>
      <c r="B8" s="2">
        <v>247</v>
      </c>
      <c r="C8" s="2" t="s">
        <v>32</v>
      </c>
      <c r="D8" s="2">
        <v>21</v>
      </c>
      <c r="E8" s="17">
        <f t="shared" si="0"/>
        <v>226</v>
      </c>
      <c r="F8" s="20">
        <v>48</v>
      </c>
      <c r="G8" s="18">
        <f t="shared" si="1"/>
        <v>10848</v>
      </c>
      <c r="H8" s="20">
        <v>4383</v>
      </c>
      <c r="I8" s="22">
        <f t="shared" si="2"/>
        <v>0.40403761061946902</v>
      </c>
    </row>
    <row r="9" spans="1:12" x14ac:dyDescent="0.25">
      <c r="A9" s="1" t="s">
        <v>6</v>
      </c>
      <c r="B9" s="2">
        <v>247</v>
      </c>
      <c r="C9" s="2" t="s">
        <v>32</v>
      </c>
      <c r="D9" s="2">
        <v>21</v>
      </c>
      <c r="E9" s="17">
        <f t="shared" si="0"/>
        <v>226</v>
      </c>
      <c r="F9" s="20">
        <v>43</v>
      </c>
      <c r="G9" s="18">
        <f t="shared" si="1"/>
        <v>9718</v>
      </c>
      <c r="H9" s="20">
        <v>4702</v>
      </c>
      <c r="I9" s="22">
        <f t="shared" si="2"/>
        <v>0.48384441243054127</v>
      </c>
    </row>
    <row r="10" spans="1:12" x14ac:dyDescent="0.25">
      <c r="A10" s="1" t="s">
        <v>7</v>
      </c>
      <c r="B10" s="2">
        <v>247</v>
      </c>
      <c r="C10" s="2" t="s">
        <v>32</v>
      </c>
      <c r="D10" s="2">
        <v>21</v>
      </c>
      <c r="E10" s="17">
        <f t="shared" si="0"/>
        <v>226</v>
      </c>
      <c r="F10" s="20">
        <v>101</v>
      </c>
      <c r="G10" s="18">
        <f t="shared" si="1"/>
        <v>22826</v>
      </c>
      <c r="H10" s="20">
        <v>12230</v>
      </c>
      <c r="I10" s="22">
        <f t="shared" si="2"/>
        <v>0.5357925173048278</v>
      </c>
    </row>
    <row r="11" spans="1:12" x14ac:dyDescent="0.25">
      <c r="A11" s="1" t="s">
        <v>8</v>
      </c>
      <c r="B11" s="2">
        <v>247</v>
      </c>
      <c r="C11" s="2" t="s">
        <v>33</v>
      </c>
      <c r="D11" s="2">
        <v>21</v>
      </c>
      <c r="E11" s="17">
        <f t="shared" si="0"/>
        <v>226</v>
      </c>
      <c r="F11" s="20">
        <v>40</v>
      </c>
      <c r="G11" s="18">
        <f t="shared" si="1"/>
        <v>9040</v>
      </c>
      <c r="H11" s="20">
        <v>5289</v>
      </c>
      <c r="I11" s="22">
        <f t="shared" si="2"/>
        <v>0.58506637168141595</v>
      </c>
    </row>
    <row r="12" spans="1:12" x14ac:dyDescent="0.25">
      <c r="A12" s="1" t="s">
        <v>9</v>
      </c>
      <c r="B12" s="2">
        <v>247</v>
      </c>
      <c r="C12" s="2" t="s">
        <v>33</v>
      </c>
      <c r="D12" s="2">
        <v>21</v>
      </c>
      <c r="E12" s="17">
        <f t="shared" si="0"/>
        <v>226</v>
      </c>
      <c r="F12" s="20">
        <v>49</v>
      </c>
      <c r="G12" s="18">
        <f t="shared" si="1"/>
        <v>11074</v>
      </c>
      <c r="H12" s="20">
        <v>5909</v>
      </c>
      <c r="I12" s="22">
        <f t="shared" si="2"/>
        <v>0.53359219794112334</v>
      </c>
    </row>
    <row r="13" spans="1:12" x14ac:dyDescent="0.25">
      <c r="A13" s="1" t="s">
        <v>10</v>
      </c>
      <c r="B13" s="2">
        <v>247</v>
      </c>
      <c r="C13" s="2" t="s">
        <v>32</v>
      </c>
      <c r="D13" s="2">
        <v>21</v>
      </c>
      <c r="E13" s="17">
        <f t="shared" si="0"/>
        <v>226</v>
      </c>
      <c r="F13" s="20">
        <v>65</v>
      </c>
      <c r="G13" s="18">
        <f t="shared" si="1"/>
        <v>14690</v>
      </c>
      <c r="H13" s="20">
        <v>9251</v>
      </c>
      <c r="I13" s="22">
        <f t="shared" si="2"/>
        <v>0.62974812797821644</v>
      </c>
    </row>
    <row r="14" spans="1:12" x14ac:dyDescent="0.25">
      <c r="A14" s="1" t="s">
        <v>11</v>
      </c>
      <c r="B14" s="2">
        <v>247</v>
      </c>
      <c r="C14" s="2" t="s">
        <v>33</v>
      </c>
      <c r="D14" s="2">
        <v>21</v>
      </c>
      <c r="E14" s="17">
        <f t="shared" si="0"/>
        <v>226</v>
      </c>
      <c r="F14" s="20">
        <v>21</v>
      </c>
      <c r="G14" s="18">
        <f t="shared" si="1"/>
        <v>4746</v>
      </c>
      <c r="H14" s="20">
        <v>2834</v>
      </c>
      <c r="I14" s="22">
        <f t="shared" si="2"/>
        <v>0.59713442899283609</v>
      </c>
    </row>
    <row r="15" spans="1:12" x14ac:dyDescent="0.25">
      <c r="A15" s="1" t="s">
        <v>12</v>
      </c>
      <c r="B15" s="2">
        <v>247</v>
      </c>
      <c r="C15" s="2" t="s">
        <v>33</v>
      </c>
      <c r="D15" s="2">
        <v>21</v>
      </c>
      <c r="E15" s="17">
        <f t="shared" si="0"/>
        <v>226</v>
      </c>
      <c r="F15" s="20">
        <v>18</v>
      </c>
      <c r="G15" s="18">
        <f t="shared" si="1"/>
        <v>4068</v>
      </c>
      <c r="H15" s="20">
        <v>3331</v>
      </c>
      <c r="I15" s="22">
        <f t="shared" si="2"/>
        <v>0.81882989183874144</v>
      </c>
    </row>
    <row r="16" spans="1:12" x14ac:dyDescent="0.25">
      <c r="A16" s="1" t="s">
        <v>13</v>
      </c>
      <c r="B16" s="2">
        <v>247</v>
      </c>
      <c r="C16" s="2" t="s">
        <v>32</v>
      </c>
      <c r="D16" s="2">
        <v>21</v>
      </c>
      <c r="E16" s="17">
        <f t="shared" si="0"/>
        <v>226</v>
      </c>
      <c r="F16" s="20">
        <v>45</v>
      </c>
      <c r="G16" s="18">
        <f t="shared" si="1"/>
        <v>10170</v>
      </c>
      <c r="H16" s="20">
        <v>4555</v>
      </c>
      <c r="I16" s="22">
        <f t="shared" si="2"/>
        <v>0.44788593903638152</v>
      </c>
    </row>
    <row r="17" spans="1:12" x14ac:dyDescent="0.25">
      <c r="A17" s="1" t="s">
        <v>14</v>
      </c>
      <c r="B17" s="2">
        <v>247</v>
      </c>
      <c r="C17" s="2" t="s">
        <v>32</v>
      </c>
      <c r="D17" s="2">
        <v>21</v>
      </c>
      <c r="E17" s="17">
        <f t="shared" si="0"/>
        <v>226</v>
      </c>
      <c r="F17" s="20">
        <v>49</v>
      </c>
      <c r="G17" s="18">
        <f t="shared" si="1"/>
        <v>11074</v>
      </c>
      <c r="H17" s="20">
        <v>4554</v>
      </c>
      <c r="I17" s="22">
        <f t="shared" si="2"/>
        <v>0.41123351995665525</v>
      </c>
    </row>
    <row r="18" spans="1:12" x14ac:dyDescent="0.25">
      <c r="A18" s="1" t="s">
        <v>15</v>
      </c>
      <c r="B18" s="2">
        <v>247</v>
      </c>
      <c r="C18" s="2" t="s">
        <v>33</v>
      </c>
      <c r="D18" s="2">
        <v>21</v>
      </c>
      <c r="E18" s="17">
        <f t="shared" si="0"/>
        <v>226</v>
      </c>
      <c r="F18" s="20">
        <v>70</v>
      </c>
      <c r="G18" s="18">
        <f t="shared" si="1"/>
        <v>15820</v>
      </c>
      <c r="H18" s="20">
        <v>7538</v>
      </c>
      <c r="I18" s="22">
        <f t="shared" si="2"/>
        <v>0.47648546144121368</v>
      </c>
    </row>
    <row r="19" spans="1:12" x14ac:dyDescent="0.25">
      <c r="A19" s="1" t="s">
        <v>16</v>
      </c>
      <c r="B19" s="2">
        <v>247</v>
      </c>
      <c r="C19" s="2" t="s">
        <v>33</v>
      </c>
      <c r="D19" s="2">
        <v>21</v>
      </c>
      <c r="E19" s="17">
        <f t="shared" si="0"/>
        <v>226</v>
      </c>
      <c r="F19" s="20">
        <v>52</v>
      </c>
      <c r="G19" s="18">
        <f t="shared" si="1"/>
        <v>11752</v>
      </c>
      <c r="H19" s="20">
        <v>4518</v>
      </c>
      <c r="I19" s="22">
        <f t="shared" si="2"/>
        <v>0.38444520081688222</v>
      </c>
    </row>
    <row r="20" spans="1:12" x14ac:dyDescent="0.25">
      <c r="A20" s="1" t="s">
        <v>17</v>
      </c>
      <c r="B20" s="2">
        <v>247</v>
      </c>
      <c r="C20" s="2" t="s">
        <v>33</v>
      </c>
      <c r="D20" s="2">
        <v>21</v>
      </c>
      <c r="E20" s="17">
        <f t="shared" si="0"/>
        <v>226</v>
      </c>
      <c r="F20" s="20">
        <v>201</v>
      </c>
      <c r="G20" s="18">
        <f>F20*E20</f>
        <v>45426</v>
      </c>
      <c r="H20" s="20">
        <v>30861</v>
      </c>
      <c r="I20" s="22">
        <f t="shared" si="2"/>
        <v>0.67936864350812309</v>
      </c>
    </row>
    <row r="21" spans="1:12" x14ac:dyDescent="0.25">
      <c r="A21" s="1" t="s">
        <v>18</v>
      </c>
      <c r="B21" s="2">
        <v>247</v>
      </c>
      <c r="C21" s="2" t="s">
        <v>33</v>
      </c>
      <c r="D21" s="2">
        <v>21</v>
      </c>
      <c r="E21" s="17">
        <f t="shared" si="0"/>
        <v>226</v>
      </c>
      <c r="F21" s="20">
        <v>92</v>
      </c>
      <c r="G21" s="18">
        <f t="shared" ref="G21:G24" si="3">F21*E21</f>
        <v>20792</v>
      </c>
      <c r="H21" s="20">
        <v>11795</v>
      </c>
      <c r="I21" s="22">
        <f t="shared" si="2"/>
        <v>0.56728549442093112</v>
      </c>
    </row>
    <row r="22" spans="1:12" x14ac:dyDescent="0.25">
      <c r="A22" s="1" t="s">
        <v>19</v>
      </c>
      <c r="B22" s="2">
        <v>247</v>
      </c>
      <c r="C22" s="2" t="s">
        <v>40</v>
      </c>
      <c r="D22" s="2"/>
      <c r="E22" s="17">
        <f t="shared" si="0"/>
        <v>247</v>
      </c>
      <c r="F22" s="20">
        <v>7</v>
      </c>
      <c r="G22" s="18">
        <f t="shared" si="3"/>
        <v>1729</v>
      </c>
      <c r="H22" s="20">
        <v>0</v>
      </c>
      <c r="I22" s="22">
        <f t="shared" si="2"/>
        <v>0</v>
      </c>
    </row>
    <row r="23" spans="1:12" x14ac:dyDescent="0.25">
      <c r="A23" s="1" t="s">
        <v>20</v>
      </c>
      <c r="B23" s="2">
        <v>247</v>
      </c>
      <c r="C23" s="2" t="s">
        <v>33</v>
      </c>
      <c r="D23" s="2">
        <v>21</v>
      </c>
      <c r="E23" s="17">
        <f t="shared" si="0"/>
        <v>226</v>
      </c>
      <c r="F23" s="20">
        <v>72</v>
      </c>
      <c r="G23" s="18">
        <f t="shared" si="3"/>
        <v>16272</v>
      </c>
      <c r="H23" s="20">
        <v>10856</v>
      </c>
      <c r="I23" s="22">
        <f t="shared" si="2"/>
        <v>0.66715830875122906</v>
      </c>
    </row>
    <row r="24" spans="1:12" x14ac:dyDescent="0.25">
      <c r="A24" s="1" t="s">
        <v>21</v>
      </c>
      <c r="B24" s="2">
        <v>247</v>
      </c>
      <c r="C24" s="2" t="s">
        <v>33</v>
      </c>
      <c r="D24" s="2">
        <v>21</v>
      </c>
      <c r="E24" s="17">
        <f t="shared" si="0"/>
        <v>226</v>
      </c>
      <c r="F24" s="20">
        <v>75</v>
      </c>
      <c r="G24" s="18">
        <f t="shared" si="3"/>
        <v>16950</v>
      </c>
      <c r="H24" s="20">
        <v>6245</v>
      </c>
      <c r="I24" s="22">
        <f t="shared" si="2"/>
        <v>0.36843657817109143</v>
      </c>
    </row>
    <row r="25" spans="1:12" x14ac:dyDescent="0.25">
      <c r="A25" s="1" t="s">
        <v>22</v>
      </c>
      <c r="B25" s="2">
        <v>247</v>
      </c>
      <c r="C25" s="2" t="s">
        <v>32</v>
      </c>
      <c r="D25" s="2">
        <v>21</v>
      </c>
      <c r="E25" s="17">
        <f t="shared" si="0"/>
        <v>226</v>
      </c>
      <c r="F25" s="20">
        <v>218</v>
      </c>
      <c r="G25" s="18">
        <f>F25*E25</f>
        <v>49268</v>
      </c>
      <c r="H25" s="20">
        <v>27955</v>
      </c>
      <c r="I25" s="22">
        <f t="shared" si="2"/>
        <v>0.56740683608021436</v>
      </c>
    </row>
    <row r="26" spans="1:12" x14ac:dyDescent="0.25">
      <c r="A26" s="1" t="s">
        <v>23</v>
      </c>
      <c r="B26" s="2">
        <v>247</v>
      </c>
      <c r="C26" s="2" t="s">
        <v>33</v>
      </c>
      <c r="D26" s="2">
        <v>21</v>
      </c>
      <c r="E26" s="17">
        <f t="shared" si="0"/>
        <v>226</v>
      </c>
      <c r="F26" s="20">
        <v>44</v>
      </c>
      <c r="G26" s="18">
        <f t="shared" ref="G26:G27" si="4">F26*E26</f>
        <v>9944</v>
      </c>
      <c r="H26" s="20">
        <v>4108</v>
      </c>
      <c r="I26" s="22">
        <f t="shared" si="2"/>
        <v>0.41311343523732902</v>
      </c>
    </row>
    <row r="27" spans="1:12" x14ac:dyDescent="0.25">
      <c r="A27" s="1" t="s">
        <v>24</v>
      </c>
      <c r="B27" s="2">
        <v>247</v>
      </c>
      <c r="C27" s="2" t="s">
        <v>33</v>
      </c>
      <c r="D27" s="2">
        <v>21</v>
      </c>
      <c r="E27" s="17">
        <f t="shared" si="0"/>
        <v>226</v>
      </c>
      <c r="F27" s="20">
        <v>17</v>
      </c>
      <c r="G27" s="18">
        <f t="shared" si="4"/>
        <v>3842</v>
      </c>
      <c r="H27" s="20">
        <v>2327</v>
      </c>
      <c r="I27" s="22">
        <f t="shared" si="2"/>
        <v>0.60567412805830301</v>
      </c>
    </row>
    <row r="28" spans="1:12" x14ac:dyDescent="0.25">
      <c r="A28" s="1" t="s">
        <v>0</v>
      </c>
      <c r="B28" s="3"/>
      <c r="C28" s="3"/>
      <c r="D28" s="3"/>
      <c r="E28" s="23"/>
      <c r="F28" s="20">
        <f>SUM(F5:F27)</f>
        <v>1534</v>
      </c>
      <c r="G28" s="18">
        <f>SUM(G5:G27)</f>
        <v>346831</v>
      </c>
      <c r="H28" s="20">
        <f>SUM(H5:H27)</f>
        <v>188402</v>
      </c>
      <c r="I28" s="23">
        <f>SUM(I5:I27)/22</f>
        <v>0.53501078249915546</v>
      </c>
    </row>
    <row r="31" spans="1:12" x14ac:dyDescent="0.25">
      <c r="A31" s="7" t="s">
        <v>37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27" t="s">
        <v>38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" x14ac:dyDescent="0.25">
      <c r="A33" t="s">
        <v>39</v>
      </c>
    </row>
  </sheetData>
  <mergeCells count="1">
    <mergeCell ref="A1:I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workbookViewId="0">
      <selection activeCell="I31" sqref="I31"/>
    </sheetView>
  </sheetViews>
  <sheetFormatPr defaultRowHeight="15" x14ac:dyDescent="0.25"/>
  <cols>
    <col min="1" max="1" width="25.7109375" customWidth="1"/>
    <col min="2" max="2" width="12" customWidth="1"/>
    <col min="3" max="3" width="10.85546875" customWidth="1"/>
    <col min="4" max="4" width="15.28515625" customWidth="1"/>
    <col min="5" max="5" width="13.28515625" customWidth="1"/>
    <col min="6" max="6" width="12.28515625" customWidth="1"/>
    <col min="7" max="7" width="14.42578125" customWidth="1"/>
    <col min="8" max="8" width="19.7109375" customWidth="1"/>
    <col min="9" max="9" width="18" customWidth="1"/>
  </cols>
  <sheetData>
    <row r="1" spans="1:12" x14ac:dyDescent="0.25">
      <c r="A1" s="36" t="s">
        <v>44</v>
      </c>
      <c r="B1" s="37"/>
      <c r="C1" s="37"/>
      <c r="D1" s="37"/>
      <c r="E1" s="37"/>
      <c r="F1" s="37"/>
      <c r="G1" s="37"/>
      <c r="H1" s="37"/>
      <c r="I1" s="37"/>
      <c r="J1" s="12"/>
      <c r="K1" s="12"/>
      <c r="L1" s="12"/>
    </row>
    <row r="2" spans="1:12" x14ac:dyDescent="0.25">
      <c r="A2" s="13"/>
      <c r="B2" s="14"/>
      <c r="C2" s="14"/>
      <c r="D2" s="14"/>
      <c r="E2" s="14"/>
      <c r="F2" s="14"/>
      <c r="G2" s="14"/>
      <c r="H2" s="14"/>
      <c r="I2" s="14"/>
      <c r="J2" s="12"/>
      <c r="K2" s="12"/>
      <c r="L2" s="12"/>
    </row>
    <row r="3" spans="1:12" ht="78.75" customHeight="1" x14ac:dyDescent="0.25">
      <c r="A3" s="10" t="s">
        <v>1</v>
      </c>
      <c r="B3" s="11" t="s">
        <v>27</v>
      </c>
      <c r="C3" s="11" t="s">
        <v>28</v>
      </c>
      <c r="D3" s="11" t="s">
        <v>29</v>
      </c>
      <c r="E3" s="16" t="s">
        <v>34</v>
      </c>
      <c r="F3" s="15" t="s">
        <v>31</v>
      </c>
      <c r="G3" s="11" t="s">
        <v>30</v>
      </c>
      <c r="H3" s="11" t="s">
        <v>35</v>
      </c>
      <c r="I3" s="11" t="s">
        <v>36</v>
      </c>
    </row>
    <row r="4" spans="1:12" ht="13.5" customHeight="1" x14ac:dyDescent="0.25">
      <c r="A4" s="10">
        <v>1</v>
      </c>
      <c r="B4" s="11">
        <v>2</v>
      </c>
      <c r="C4" s="11">
        <v>3</v>
      </c>
      <c r="D4" s="11">
        <v>4</v>
      </c>
      <c r="E4" s="16">
        <v>5</v>
      </c>
      <c r="F4" s="15">
        <v>6</v>
      </c>
      <c r="G4" s="11">
        <v>7</v>
      </c>
      <c r="H4" s="11">
        <v>8</v>
      </c>
      <c r="I4" s="11">
        <v>9</v>
      </c>
    </row>
    <row r="5" spans="1:12" x14ac:dyDescent="0.25">
      <c r="A5" s="1" t="s">
        <v>2</v>
      </c>
      <c r="B5" s="2">
        <v>248</v>
      </c>
      <c r="C5" s="2" t="s">
        <v>32</v>
      </c>
      <c r="D5" s="2">
        <v>19</v>
      </c>
      <c r="E5" s="17">
        <f>B5-D5</f>
        <v>229</v>
      </c>
      <c r="F5" s="20">
        <v>70</v>
      </c>
      <c r="G5" s="18">
        <f>F5*E5</f>
        <v>16030</v>
      </c>
      <c r="H5" s="20">
        <v>6995</v>
      </c>
      <c r="I5" s="22">
        <f>H5/G5</f>
        <v>0.43636930754834685</v>
      </c>
    </row>
    <row r="6" spans="1:12" x14ac:dyDescent="0.25">
      <c r="A6" s="4" t="s">
        <v>3</v>
      </c>
      <c r="B6" s="2">
        <v>248</v>
      </c>
      <c r="C6" s="2" t="s">
        <v>33</v>
      </c>
      <c r="D6" s="2">
        <v>23</v>
      </c>
      <c r="E6" s="17">
        <f t="shared" ref="E6:E27" si="0">B6-D6</f>
        <v>225</v>
      </c>
      <c r="F6" s="21">
        <v>95</v>
      </c>
      <c r="G6" s="18">
        <f t="shared" ref="G6:G19" si="1">F6*E6</f>
        <v>21375</v>
      </c>
      <c r="H6" s="21">
        <v>13035</v>
      </c>
      <c r="I6" s="22">
        <f t="shared" ref="I6:I27" si="2">H6/G6</f>
        <v>0.60982456140350882</v>
      </c>
    </row>
    <row r="7" spans="1:12" x14ac:dyDescent="0.25">
      <c r="A7" s="1" t="s">
        <v>4</v>
      </c>
      <c r="B7" s="2">
        <v>248</v>
      </c>
      <c r="C7" s="2" t="s">
        <v>32</v>
      </c>
      <c r="D7" s="2">
        <v>19</v>
      </c>
      <c r="E7" s="17">
        <f t="shared" si="0"/>
        <v>229</v>
      </c>
      <c r="F7" s="20">
        <v>36</v>
      </c>
      <c r="G7" s="18">
        <f t="shared" si="1"/>
        <v>8244</v>
      </c>
      <c r="H7" s="20">
        <v>4535</v>
      </c>
      <c r="I7" s="22">
        <f t="shared" si="2"/>
        <v>0.5500970402717128</v>
      </c>
    </row>
    <row r="8" spans="1:12" x14ac:dyDescent="0.25">
      <c r="A8" s="6" t="s">
        <v>5</v>
      </c>
      <c r="B8" s="2">
        <v>248</v>
      </c>
      <c r="C8" s="2" t="s">
        <v>32</v>
      </c>
      <c r="D8" s="2">
        <v>19</v>
      </c>
      <c r="E8" s="17">
        <f t="shared" si="0"/>
        <v>229</v>
      </c>
      <c r="F8" s="20">
        <v>46</v>
      </c>
      <c r="G8" s="18">
        <f t="shared" si="1"/>
        <v>10534</v>
      </c>
      <c r="H8" s="20">
        <v>4467</v>
      </c>
      <c r="I8" s="22">
        <f t="shared" si="2"/>
        <v>0.42405543952914371</v>
      </c>
    </row>
    <row r="9" spans="1:12" x14ac:dyDescent="0.25">
      <c r="A9" s="1" t="s">
        <v>6</v>
      </c>
      <c r="B9" s="2">
        <v>248</v>
      </c>
      <c r="C9" s="2" t="s">
        <v>32</v>
      </c>
      <c r="D9" s="2">
        <v>19</v>
      </c>
      <c r="E9" s="17">
        <f t="shared" si="0"/>
        <v>229</v>
      </c>
      <c r="F9" s="20">
        <v>42</v>
      </c>
      <c r="G9" s="18">
        <f t="shared" si="1"/>
        <v>9618</v>
      </c>
      <c r="H9" s="20">
        <v>4487</v>
      </c>
      <c r="I9" s="22">
        <f t="shared" si="2"/>
        <v>0.46652110625909754</v>
      </c>
    </row>
    <row r="10" spans="1:12" x14ac:dyDescent="0.25">
      <c r="A10" s="1" t="s">
        <v>7</v>
      </c>
      <c r="B10" s="2">
        <v>248</v>
      </c>
      <c r="C10" s="2" t="s">
        <v>32</v>
      </c>
      <c r="D10" s="2">
        <v>19</v>
      </c>
      <c r="E10" s="17">
        <f t="shared" si="0"/>
        <v>229</v>
      </c>
      <c r="F10" s="20">
        <v>94</v>
      </c>
      <c r="G10" s="18">
        <f t="shared" si="1"/>
        <v>21526</v>
      </c>
      <c r="H10" s="20">
        <v>12956</v>
      </c>
      <c r="I10" s="22">
        <f t="shared" si="2"/>
        <v>0.60187680014865741</v>
      </c>
    </row>
    <row r="11" spans="1:12" x14ac:dyDescent="0.25">
      <c r="A11" s="1" t="s">
        <v>8</v>
      </c>
      <c r="B11" s="2">
        <v>248</v>
      </c>
      <c r="C11" s="2" t="s">
        <v>33</v>
      </c>
      <c r="D11" s="2">
        <v>23</v>
      </c>
      <c r="E11" s="17">
        <f t="shared" si="0"/>
        <v>225</v>
      </c>
      <c r="F11" s="20">
        <v>28</v>
      </c>
      <c r="G11" s="18">
        <f t="shared" si="1"/>
        <v>6300</v>
      </c>
      <c r="H11" s="20">
        <v>4290</v>
      </c>
      <c r="I11" s="22">
        <f t="shared" si="2"/>
        <v>0.68095238095238098</v>
      </c>
    </row>
    <row r="12" spans="1:12" x14ac:dyDescent="0.25">
      <c r="A12" s="1" t="s">
        <v>9</v>
      </c>
      <c r="B12" s="2">
        <v>248</v>
      </c>
      <c r="C12" s="2" t="s">
        <v>33</v>
      </c>
      <c r="D12" s="2">
        <v>23</v>
      </c>
      <c r="E12" s="17">
        <f t="shared" si="0"/>
        <v>225</v>
      </c>
      <c r="F12" s="20">
        <v>50</v>
      </c>
      <c r="G12" s="18">
        <f t="shared" si="1"/>
        <v>11250</v>
      </c>
      <c r="H12" s="20">
        <v>5408</v>
      </c>
      <c r="I12" s="22">
        <f t="shared" si="2"/>
        <v>0.48071111111111109</v>
      </c>
    </row>
    <row r="13" spans="1:12" x14ac:dyDescent="0.25">
      <c r="A13" s="1" t="s">
        <v>10</v>
      </c>
      <c r="B13" s="2">
        <v>248</v>
      </c>
      <c r="C13" s="2" t="s">
        <v>32</v>
      </c>
      <c r="D13" s="2">
        <v>19</v>
      </c>
      <c r="E13" s="17">
        <f t="shared" si="0"/>
        <v>229</v>
      </c>
      <c r="F13" s="20">
        <v>64</v>
      </c>
      <c r="G13" s="18">
        <f t="shared" si="1"/>
        <v>14656</v>
      </c>
      <c r="H13" s="20">
        <v>8286</v>
      </c>
      <c r="I13" s="22">
        <f t="shared" si="2"/>
        <v>0.56536572052401746</v>
      </c>
    </row>
    <row r="14" spans="1:12" x14ac:dyDescent="0.25">
      <c r="A14" s="1" t="s">
        <v>11</v>
      </c>
      <c r="B14" s="2">
        <v>248</v>
      </c>
      <c r="C14" s="2" t="s">
        <v>33</v>
      </c>
      <c r="D14" s="2">
        <v>23</v>
      </c>
      <c r="E14" s="17">
        <f t="shared" si="0"/>
        <v>225</v>
      </c>
      <c r="F14" s="20">
        <v>27</v>
      </c>
      <c r="G14" s="18">
        <f t="shared" si="1"/>
        <v>6075</v>
      </c>
      <c r="H14" s="20">
        <v>3196</v>
      </c>
      <c r="I14" s="22">
        <f t="shared" si="2"/>
        <v>0.52609053497942382</v>
      </c>
    </row>
    <row r="15" spans="1:12" x14ac:dyDescent="0.25">
      <c r="A15" s="1" t="s">
        <v>12</v>
      </c>
      <c r="B15" s="2">
        <v>248</v>
      </c>
      <c r="C15" s="2" t="s">
        <v>33</v>
      </c>
      <c r="D15" s="2">
        <v>23</v>
      </c>
      <c r="E15" s="17">
        <f t="shared" si="0"/>
        <v>225</v>
      </c>
      <c r="F15" s="20">
        <v>16</v>
      </c>
      <c r="G15" s="18">
        <f t="shared" si="1"/>
        <v>3600</v>
      </c>
      <c r="H15" s="20">
        <v>2498</v>
      </c>
      <c r="I15" s="22">
        <f t="shared" si="2"/>
        <v>0.69388888888888889</v>
      </c>
    </row>
    <row r="16" spans="1:12" x14ac:dyDescent="0.25">
      <c r="A16" s="1" t="s">
        <v>13</v>
      </c>
      <c r="B16" s="2">
        <v>248</v>
      </c>
      <c r="C16" s="2" t="s">
        <v>33</v>
      </c>
      <c r="D16" s="2">
        <v>23</v>
      </c>
      <c r="E16" s="17">
        <f t="shared" si="0"/>
        <v>225</v>
      </c>
      <c r="F16" s="20">
        <v>53</v>
      </c>
      <c r="G16" s="18">
        <f t="shared" si="1"/>
        <v>11925</v>
      </c>
      <c r="H16" s="20">
        <v>5083</v>
      </c>
      <c r="I16" s="22">
        <f t="shared" si="2"/>
        <v>0.42624737945492663</v>
      </c>
    </row>
    <row r="17" spans="1:12" x14ac:dyDescent="0.25">
      <c r="A17" s="1" t="s">
        <v>14</v>
      </c>
      <c r="B17" s="2">
        <v>248</v>
      </c>
      <c r="C17" s="2" t="s">
        <v>32</v>
      </c>
      <c r="D17" s="2">
        <v>19</v>
      </c>
      <c r="E17" s="17">
        <f t="shared" si="0"/>
        <v>229</v>
      </c>
      <c r="F17" s="20">
        <v>59</v>
      </c>
      <c r="G17" s="18">
        <f t="shared" si="1"/>
        <v>13511</v>
      </c>
      <c r="H17" s="20">
        <v>5394</v>
      </c>
      <c r="I17" s="22">
        <f t="shared" si="2"/>
        <v>0.39923025682776997</v>
      </c>
    </row>
    <row r="18" spans="1:12" x14ac:dyDescent="0.25">
      <c r="A18" s="1" t="s">
        <v>15</v>
      </c>
      <c r="B18" s="2">
        <v>248</v>
      </c>
      <c r="C18" s="2" t="s">
        <v>32</v>
      </c>
      <c r="D18" s="2">
        <v>19</v>
      </c>
      <c r="E18" s="17">
        <f t="shared" si="0"/>
        <v>229</v>
      </c>
      <c r="F18" s="20">
        <v>82</v>
      </c>
      <c r="G18" s="18">
        <f t="shared" si="1"/>
        <v>18778</v>
      </c>
      <c r="H18" s="20">
        <v>8282</v>
      </c>
      <c r="I18" s="22">
        <f t="shared" si="2"/>
        <v>0.44104803493449779</v>
      </c>
    </row>
    <row r="19" spans="1:12" x14ac:dyDescent="0.25">
      <c r="A19" s="1" t="s">
        <v>16</v>
      </c>
      <c r="B19" s="2">
        <v>248</v>
      </c>
      <c r="C19" s="2" t="s">
        <v>33</v>
      </c>
      <c r="D19" s="2">
        <v>23</v>
      </c>
      <c r="E19" s="17">
        <f t="shared" si="0"/>
        <v>225</v>
      </c>
      <c r="F19" s="20">
        <v>50</v>
      </c>
      <c r="G19" s="18">
        <f t="shared" si="1"/>
        <v>11250</v>
      </c>
      <c r="H19" s="20">
        <v>5427</v>
      </c>
      <c r="I19" s="22">
        <f t="shared" si="2"/>
        <v>0.4824</v>
      </c>
    </row>
    <row r="20" spans="1:12" x14ac:dyDescent="0.25">
      <c r="A20" s="1" t="s">
        <v>17</v>
      </c>
      <c r="B20" s="2">
        <v>248</v>
      </c>
      <c r="C20" s="2" t="s">
        <v>32</v>
      </c>
      <c r="D20" s="2">
        <v>19</v>
      </c>
      <c r="E20" s="17">
        <f t="shared" si="0"/>
        <v>229</v>
      </c>
      <c r="F20" s="20">
        <v>170</v>
      </c>
      <c r="G20" s="18">
        <f>F20*E20</f>
        <v>38930</v>
      </c>
      <c r="H20" s="20">
        <v>26677</v>
      </c>
      <c r="I20" s="22">
        <f t="shared" si="2"/>
        <v>0.68525558695093758</v>
      </c>
    </row>
    <row r="21" spans="1:12" x14ac:dyDescent="0.25">
      <c r="A21" s="1" t="s">
        <v>18</v>
      </c>
      <c r="B21" s="2">
        <v>248</v>
      </c>
      <c r="C21" s="2" t="s">
        <v>33</v>
      </c>
      <c r="D21" s="2">
        <v>23</v>
      </c>
      <c r="E21" s="17">
        <f t="shared" si="0"/>
        <v>225</v>
      </c>
      <c r="F21" s="20">
        <v>94</v>
      </c>
      <c r="G21" s="18">
        <f t="shared" ref="G21:G24" si="3">F21*E21</f>
        <v>21150</v>
      </c>
      <c r="H21" s="20">
        <v>10242</v>
      </c>
      <c r="I21" s="22">
        <f t="shared" si="2"/>
        <v>0.48425531914893616</v>
      </c>
    </row>
    <row r="22" spans="1:12" x14ac:dyDescent="0.25">
      <c r="A22" s="1" t="s">
        <v>19</v>
      </c>
      <c r="B22" s="2">
        <v>248</v>
      </c>
      <c r="C22" s="2" t="s">
        <v>40</v>
      </c>
      <c r="D22" s="2"/>
      <c r="E22" s="17">
        <f t="shared" si="0"/>
        <v>248</v>
      </c>
      <c r="F22" s="20">
        <v>0</v>
      </c>
      <c r="G22" s="18">
        <f t="shared" si="3"/>
        <v>0</v>
      </c>
      <c r="H22" s="20"/>
      <c r="I22" s="22">
        <v>0</v>
      </c>
    </row>
    <row r="23" spans="1:12" x14ac:dyDescent="0.25">
      <c r="A23" s="1" t="s">
        <v>20</v>
      </c>
      <c r="B23" s="2">
        <v>248</v>
      </c>
      <c r="C23" s="2" t="s">
        <v>33</v>
      </c>
      <c r="D23" s="2">
        <v>23</v>
      </c>
      <c r="E23" s="17">
        <f t="shared" si="0"/>
        <v>225</v>
      </c>
      <c r="F23" s="20">
        <v>67</v>
      </c>
      <c r="G23" s="18">
        <f t="shared" si="3"/>
        <v>15075</v>
      </c>
      <c r="H23" s="20">
        <v>9148</v>
      </c>
      <c r="I23" s="22">
        <f t="shared" si="2"/>
        <v>0.60683250414593704</v>
      </c>
    </row>
    <row r="24" spans="1:12" x14ac:dyDescent="0.25">
      <c r="A24" s="1" t="s">
        <v>21</v>
      </c>
      <c r="B24" s="2">
        <v>248</v>
      </c>
      <c r="C24" s="2" t="s">
        <v>32</v>
      </c>
      <c r="D24" s="2">
        <v>19</v>
      </c>
      <c r="E24" s="17">
        <f t="shared" si="0"/>
        <v>229</v>
      </c>
      <c r="F24" s="20">
        <v>70</v>
      </c>
      <c r="G24" s="18">
        <f t="shared" si="3"/>
        <v>16030</v>
      </c>
      <c r="H24" s="20">
        <v>6508</v>
      </c>
      <c r="I24" s="22">
        <f t="shared" si="2"/>
        <v>0.40598877105427322</v>
      </c>
    </row>
    <row r="25" spans="1:12" x14ac:dyDescent="0.25">
      <c r="A25" s="1" t="s">
        <v>22</v>
      </c>
      <c r="B25" s="2">
        <v>248</v>
      </c>
      <c r="C25" s="2" t="s">
        <v>33</v>
      </c>
      <c r="D25" s="2">
        <v>23</v>
      </c>
      <c r="E25" s="17">
        <f t="shared" si="0"/>
        <v>225</v>
      </c>
      <c r="F25" s="20">
        <v>214</v>
      </c>
      <c r="G25" s="18">
        <f>F25*E25</f>
        <v>48150</v>
      </c>
      <c r="H25" s="20">
        <v>28657</v>
      </c>
      <c r="I25" s="22">
        <f t="shared" si="2"/>
        <v>0.59516095534787128</v>
      </c>
    </row>
    <row r="26" spans="1:12" x14ac:dyDescent="0.25">
      <c r="A26" s="1" t="s">
        <v>23</v>
      </c>
      <c r="B26" s="2">
        <v>248</v>
      </c>
      <c r="C26" s="2" t="s">
        <v>33</v>
      </c>
      <c r="D26" s="2">
        <v>23</v>
      </c>
      <c r="E26" s="17">
        <f t="shared" si="0"/>
        <v>225</v>
      </c>
      <c r="F26" s="20">
        <v>35</v>
      </c>
      <c r="G26" s="18">
        <f t="shared" ref="G26:G27" si="4">F26*E26</f>
        <v>7875</v>
      </c>
      <c r="H26" s="20">
        <v>2943</v>
      </c>
      <c r="I26" s="22">
        <f t="shared" si="2"/>
        <v>0.37371428571428572</v>
      </c>
    </row>
    <row r="27" spans="1:12" x14ac:dyDescent="0.25">
      <c r="A27" s="1" t="s">
        <v>24</v>
      </c>
      <c r="B27" s="2">
        <v>248</v>
      </c>
      <c r="C27" s="2" t="s">
        <v>33</v>
      </c>
      <c r="D27" s="2">
        <v>23</v>
      </c>
      <c r="E27" s="17">
        <f t="shared" si="0"/>
        <v>225</v>
      </c>
      <c r="F27" s="20">
        <v>17</v>
      </c>
      <c r="G27" s="18">
        <f t="shared" si="4"/>
        <v>3825</v>
      </c>
      <c r="H27" s="20">
        <v>2545</v>
      </c>
      <c r="I27" s="22">
        <f t="shared" si="2"/>
        <v>0.66535947712418297</v>
      </c>
    </row>
    <row r="28" spans="1:12" x14ac:dyDescent="0.25">
      <c r="A28" s="1" t="s">
        <v>0</v>
      </c>
      <c r="B28" s="3"/>
      <c r="C28" s="3"/>
      <c r="D28" s="3"/>
      <c r="E28" s="23"/>
      <c r="F28" s="20">
        <f>SUM(F5:F27)</f>
        <v>1479</v>
      </c>
      <c r="G28" s="18">
        <f>SUM(G5:G27)</f>
        <v>335707</v>
      </c>
      <c r="H28" s="20">
        <f>SUM(H5:H27)</f>
        <v>181059</v>
      </c>
      <c r="I28" s="23">
        <f>SUM(I5:I27)/22</f>
        <v>0.52732933919635938</v>
      </c>
    </row>
    <row r="31" spans="1:12" x14ac:dyDescent="0.25">
      <c r="A31" s="7" t="s">
        <v>37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27" t="s">
        <v>38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" x14ac:dyDescent="0.25">
      <c r="A33" t="s">
        <v>39</v>
      </c>
    </row>
  </sheetData>
  <autoFilter ref="A4:L28"/>
  <mergeCells count="1">
    <mergeCell ref="A1:I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view="pageBreakPreview" zoomScale="60" zoomScaleNormal="100" workbookViewId="0">
      <selection activeCell="H3" sqref="H3"/>
    </sheetView>
  </sheetViews>
  <sheetFormatPr defaultRowHeight="15" x14ac:dyDescent="0.25"/>
  <cols>
    <col min="1" max="1" width="25.7109375" customWidth="1"/>
    <col min="2" max="2" width="12" customWidth="1"/>
    <col min="3" max="3" width="10.85546875" customWidth="1"/>
    <col min="4" max="4" width="15.28515625" customWidth="1"/>
    <col min="5" max="5" width="13.28515625" customWidth="1"/>
    <col min="6" max="6" width="12.28515625" customWidth="1"/>
    <col min="7" max="7" width="14.42578125" customWidth="1"/>
    <col min="8" max="8" width="19.7109375" customWidth="1"/>
    <col min="9" max="9" width="18" customWidth="1"/>
  </cols>
  <sheetData>
    <row r="1" spans="1:12" x14ac:dyDescent="0.25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3"/>
      <c r="K1" s="33"/>
      <c r="L1" s="33"/>
    </row>
    <row r="2" spans="1:12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  <c r="K2" s="33"/>
      <c r="L2" s="33"/>
    </row>
    <row r="3" spans="1:12" ht="78.75" customHeight="1" x14ac:dyDescent="0.25">
      <c r="A3" s="10" t="s">
        <v>1</v>
      </c>
      <c r="B3" s="11" t="s">
        <v>27</v>
      </c>
      <c r="C3" s="11" t="s">
        <v>28</v>
      </c>
      <c r="D3" s="11" t="s">
        <v>29</v>
      </c>
      <c r="E3" s="16" t="s">
        <v>34</v>
      </c>
      <c r="F3" s="15" t="s">
        <v>31</v>
      </c>
      <c r="G3" s="11" t="s">
        <v>30</v>
      </c>
      <c r="H3" s="11" t="s">
        <v>35</v>
      </c>
      <c r="I3" s="11" t="s">
        <v>36</v>
      </c>
    </row>
    <row r="4" spans="1:12" ht="13.5" customHeight="1" x14ac:dyDescent="0.25">
      <c r="A4" s="10">
        <v>1</v>
      </c>
      <c r="B4" s="11">
        <v>2</v>
      </c>
      <c r="C4" s="11">
        <v>3</v>
      </c>
      <c r="D4" s="11">
        <v>4</v>
      </c>
      <c r="E4" s="16">
        <v>5</v>
      </c>
      <c r="F4" s="15">
        <v>6</v>
      </c>
      <c r="G4" s="11">
        <v>7</v>
      </c>
      <c r="H4" s="11">
        <v>8</v>
      </c>
      <c r="I4" s="11">
        <v>9</v>
      </c>
    </row>
    <row r="5" spans="1:12" x14ac:dyDescent="0.25">
      <c r="A5" s="1" t="s">
        <v>2</v>
      </c>
      <c r="B5" s="2">
        <v>246</v>
      </c>
      <c r="C5" s="2" t="s">
        <v>33</v>
      </c>
      <c r="D5" s="2">
        <v>23</v>
      </c>
      <c r="E5" s="17">
        <f>B5-D5</f>
        <v>223</v>
      </c>
      <c r="F5" s="20">
        <v>59</v>
      </c>
      <c r="G5" s="18">
        <f>F5*E5</f>
        <v>13157</v>
      </c>
      <c r="H5" s="34">
        <v>6877</v>
      </c>
      <c r="I5" s="22">
        <f>H5/G5</f>
        <v>0.52268754275290719</v>
      </c>
    </row>
    <row r="6" spans="1:12" x14ac:dyDescent="0.25">
      <c r="A6" s="4" t="s">
        <v>3</v>
      </c>
      <c r="B6" s="2">
        <v>246</v>
      </c>
      <c r="C6" s="2" t="s">
        <v>32</v>
      </c>
      <c r="D6" s="2">
        <v>19</v>
      </c>
      <c r="E6" s="17">
        <f t="shared" ref="E6:E27" si="0">B6-D6</f>
        <v>227</v>
      </c>
      <c r="F6" s="21">
        <v>94</v>
      </c>
      <c r="G6" s="18">
        <f t="shared" ref="G6:G19" si="1">F6*E6</f>
        <v>21338</v>
      </c>
      <c r="H6" s="35">
        <v>13885</v>
      </c>
      <c r="I6" s="22">
        <f t="shared" ref="I6:I27" si="2">H6/G6</f>
        <v>0.65071703064954545</v>
      </c>
    </row>
    <row r="7" spans="1:12" x14ac:dyDescent="0.25">
      <c r="A7" s="1" t="s">
        <v>4</v>
      </c>
      <c r="B7" s="2">
        <v>246</v>
      </c>
      <c r="C7" s="2" t="s">
        <v>32</v>
      </c>
      <c r="D7" s="2">
        <v>19</v>
      </c>
      <c r="E7" s="17">
        <f t="shared" si="0"/>
        <v>227</v>
      </c>
      <c r="F7" s="20">
        <v>18</v>
      </c>
      <c r="G7" s="18">
        <f t="shared" si="1"/>
        <v>4086</v>
      </c>
      <c r="H7" s="34">
        <v>2690</v>
      </c>
      <c r="I7" s="22">
        <f t="shared" si="2"/>
        <v>0.65834557023984341</v>
      </c>
    </row>
    <row r="8" spans="1:12" x14ac:dyDescent="0.25">
      <c r="A8" s="6" t="s">
        <v>5</v>
      </c>
      <c r="B8" s="2">
        <v>246</v>
      </c>
      <c r="C8" s="2" t="s">
        <v>32</v>
      </c>
      <c r="D8" s="2">
        <v>19</v>
      </c>
      <c r="E8" s="17">
        <f t="shared" si="0"/>
        <v>227</v>
      </c>
      <c r="F8" s="20">
        <v>40</v>
      </c>
      <c r="G8" s="18">
        <f t="shared" si="1"/>
        <v>9080</v>
      </c>
      <c r="H8" s="34">
        <v>4244</v>
      </c>
      <c r="I8" s="22">
        <f t="shared" si="2"/>
        <v>0.46740088105726874</v>
      </c>
    </row>
    <row r="9" spans="1:12" x14ac:dyDescent="0.25">
      <c r="A9" s="1" t="s">
        <v>6</v>
      </c>
      <c r="B9" s="2">
        <v>246</v>
      </c>
      <c r="C9" s="2" t="s">
        <v>32</v>
      </c>
      <c r="D9" s="2">
        <v>19</v>
      </c>
      <c r="E9" s="17">
        <f t="shared" si="0"/>
        <v>227</v>
      </c>
      <c r="F9" s="34">
        <v>35</v>
      </c>
      <c r="G9" s="18">
        <f t="shared" si="1"/>
        <v>7945</v>
      </c>
      <c r="H9" s="34">
        <v>3997</v>
      </c>
      <c r="I9" s="22">
        <f t="shared" si="2"/>
        <v>0.50308370044052864</v>
      </c>
    </row>
    <row r="10" spans="1:12" x14ac:dyDescent="0.25">
      <c r="A10" s="1" t="s">
        <v>7</v>
      </c>
      <c r="B10" s="2">
        <v>246</v>
      </c>
      <c r="C10" s="2" t="s">
        <v>32</v>
      </c>
      <c r="D10" s="2">
        <v>19</v>
      </c>
      <c r="E10" s="17">
        <f t="shared" si="0"/>
        <v>227</v>
      </c>
      <c r="F10" s="34">
        <v>96</v>
      </c>
      <c r="G10" s="18">
        <f t="shared" si="1"/>
        <v>21792</v>
      </c>
      <c r="H10" s="34">
        <v>12393</v>
      </c>
      <c r="I10" s="22">
        <f t="shared" si="2"/>
        <v>0.5686949339207048</v>
      </c>
    </row>
    <row r="11" spans="1:12" x14ac:dyDescent="0.25">
      <c r="A11" s="1" t="s">
        <v>8</v>
      </c>
      <c r="B11" s="2">
        <v>246</v>
      </c>
      <c r="C11" s="2" t="s">
        <v>33</v>
      </c>
      <c r="D11" s="2">
        <v>23</v>
      </c>
      <c r="E11" s="17">
        <f t="shared" si="0"/>
        <v>223</v>
      </c>
      <c r="F11" s="34">
        <v>22</v>
      </c>
      <c r="G11" s="18">
        <f t="shared" si="1"/>
        <v>4906</v>
      </c>
      <c r="H11" s="34">
        <v>2911</v>
      </c>
      <c r="I11" s="22">
        <f t="shared" si="2"/>
        <v>0.5933550754178557</v>
      </c>
    </row>
    <row r="12" spans="1:12" x14ac:dyDescent="0.25">
      <c r="A12" s="1" t="s">
        <v>9</v>
      </c>
      <c r="B12" s="2">
        <v>246</v>
      </c>
      <c r="C12" s="2" t="s">
        <v>33</v>
      </c>
      <c r="D12" s="2">
        <v>23</v>
      </c>
      <c r="E12" s="17">
        <f t="shared" si="0"/>
        <v>223</v>
      </c>
      <c r="F12" s="34">
        <v>35</v>
      </c>
      <c r="G12" s="18">
        <f t="shared" si="1"/>
        <v>7805</v>
      </c>
      <c r="H12" s="34">
        <v>5259</v>
      </c>
      <c r="I12" s="22">
        <f t="shared" si="2"/>
        <v>0.67379884689301728</v>
      </c>
    </row>
    <row r="13" spans="1:12" x14ac:dyDescent="0.25">
      <c r="A13" s="1" t="s">
        <v>10</v>
      </c>
      <c r="B13" s="2">
        <v>246</v>
      </c>
      <c r="C13" s="2" t="s">
        <v>32</v>
      </c>
      <c r="D13" s="2">
        <v>19</v>
      </c>
      <c r="E13" s="17">
        <f t="shared" si="0"/>
        <v>227</v>
      </c>
      <c r="F13" s="34">
        <v>55</v>
      </c>
      <c r="G13" s="18">
        <f t="shared" si="1"/>
        <v>12485</v>
      </c>
      <c r="H13" s="34">
        <v>6317</v>
      </c>
      <c r="I13" s="22">
        <f t="shared" si="2"/>
        <v>0.5059671605927113</v>
      </c>
    </row>
    <row r="14" spans="1:12" x14ac:dyDescent="0.25">
      <c r="A14" s="1" t="s">
        <v>11</v>
      </c>
      <c r="B14" s="2">
        <v>246</v>
      </c>
      <c r="C14" s="2" t="s">
        <v>33</v>
      </c>
      <c r="D14" s="2">
        <v>23</v>
      </c>
      <c r="E14" s="17">
        <f t="shared" si="0"/>
        <v>223</v>
      </c>
      <c r="F14" s="34">
        <v>24</v>
      </c>
      <c r="G14" s="18">
        <f t="shared" si="1"/>
        <v>5352</v>
      </c>
      <c r="H14" s="34">
        <v>3356</v>
      </c>
      <c r="I14" s="22">
        <f t="shared" si="2"/>
        <v>0.62705530642750373</v>
      </c>
    </row>
    <row r="15" spans="1:12" x14ac:dyDescent="0.25">
      <c r="A15" s="1" t="s">
        <v>12</v>
      </c>
      <c r="B15" s="2">
        <v>246</v>
      </c>
      <c r="C15" s="2" t="s">
        <v>33</v>
      </c>
      <c r="D15" s="2"/>
      <c r="E15" s="17">
        <f t="shared" si="0"/>
        <v>246</v>
      </c>
      <c r="F15" s="34">
        <v>0</v>
      </c>
      <c r="G15" s="18">
        <f t="shared" si="1"/>
        <v>0</v>
      </c>
      <c r="H15" s="34"/>
      <c r="I15" s="22">
        <v>0</v>
      </c>
    </row>
    <row r="16" spans="1:12" x14ac:dyDescent="0.25">
      <c r="A16" s="1" t="s">
        <v>13</v>
      </c>
      <c r="B16" s="2">
        <v>246</v>
      </c>
      <c r="C16" s="2" t="s">
        <v>33</v>
      </c>
      <c r="D16" s="2">
        <v>23</v>
      </c>
      <c r="E16" s="17">
        <f t="shared" si="0"/>
        <v>223</v>
      </c>
      <c r="F16" s="34">
        <v>49</v>
      </c>
      <c r="G16" s="18">
        <f t="shared" si="1"/>
        <v>10927</v>
      </c>
      <c r="H16" s="34">
        <v>5183</v>
      </c>
      <c r="I16" s="22">
        <f t="shared" si="2"/>
        <v>0.47432964217076967</v>
      </c>
    </row>
    <row r="17" spans="1:12" x14ac:dyDescent="0.25">
      <c r="A17" s="1" t="s">
        <v>14</v>
      </c>
      <c r="B17" s="2">
        <v>246</v>
      </c>
      <c r="C17" s="2" t="s">
        <v>32</v>
      </c>
      <c r="D17" s="2">
        <v>19</v>
      </c>
      <c r="E17" s="17">
        <f t="shared" si="0"/>
        <v>227</v>
      </c>
      <c r="F17" s="34">
        <v>52</v>
      </c>
      <c r="G17" s="18">
        <f t="shared" si="1"/>
        <v>11804</v>
      </c>
      <c r="H17" s="34">
        <v>5408</v>
      </c>
      <c r="I17" s="22">
        <f t="shared" si="2"/>
        <v>0.45814977973568283</v>
      </c>
    </row>
    <row r="18" spans="1:12" x14ac:dyDescent="0.25">
      <c r="A18" s="1" t="s">
        <v>15</v>
      </c>
      <c r="B18" s="2">
        <v>246</v>
      </c>
      <c r="C18" s="2" t="s">
        <v>33</v>
      </c>
      <c r="D18" s="2">
        <v>23</v>
      </c>
      <c r="E18" s="17">
        <f t="shared" si="0"/>
        <v>223</v>
      </c>
      <c r="F18" s="34">
        <v>78</v>
      </c>
      <c r="G18" s="18">
        <f t="shared" si="1"/>
        <v>17394</v>
      </c>
      <c r="H18" s="34">
        <v>7928</v>
      </c>
      <c r="I18" s="22">
        <f t="shared" si="2"/>
        <v>0.45578935265033921</v>
      </c>
    </row>
    <row r="19" spans="1:12" x14ac:dyDescent="0.25">
      <c r="A19" s="1" t="s">
        <v>16</v>
      </c>
      <c r="B19" s="2">
        <v>246</v>
      </c>
      <c r="C19" s="2" t="s">
        <v>33</v>
      </c>
      <c r="D19" s="2">
        <v>23</v>
      </c>
      <c r="E19" s="17">
        <f t="shared" si="0"/>
        <v>223</v>
      </c>
      <c r="F19" s="34">
        <v>41</v>
      </c>
      <c r="G19" s="18">
        <f t="shared" si="1"/>
        <v>9143</v>
      </c>
      <c r="H19" s="34">
        <v>3715</v>
      </c>
      <c r="I19" s="22">
        <f t="shared" si="2"/>
        <v>0.40632177622224652</v>
      </c>
    </row>
    <row r="20" spans="1:12" x14ac:dyDescent="0.25">
      <c r="A20" s="1" t="s">
        <v>17</v>
      </c>
      <c r="B20" s="2">
        <v>246</v>
      </c>
      <c r="C20" s="2" t="s">
        <v>33</v>
      </c>
      <c r="D20" s="2">
        <v>23</v>
      </c>
      <c r="E20" s="17">
        <f t="shared" si="0"/>
        <v>223</v>
      </c>
      <c r="F20" s="34">
        <v>189</v>
      </c>
      <c r="G20" s="18">
        <f>F20*E20</f>
        <v>42147</v>
      </c>
      <c r="H20" s="34">
        <v>25276</v>
      </c>
      <c r="I20" s="22">
        <f t="shared" si="2"/>
        <v>0.59971053693026788</v>
      </c>
    </row>
    <row r="21" spans="1:12" x14ac:dyDescent="0.25">
      <c r="A21" s="1" t="s">
        <v>18</v>
      </c>
      <c r="B21" s="2">
        <v>246</v>
      </c>
      <c r="C21" s="2" t="s">
        <v>33</v>
      </c>
      <c r="D21" s="2">
        <v>23</v>
      </c>
      <c r="E21" s="17">
        <f t="shared" si="0"/>
        <v>223</v>
      </c>
      <c r="F21" s="34">
        <v>99</v>
      </c>
      <c r="G21" s="18">
        <f t="shared" ref="G21:G24" si="3">F21*E21</f>
        <v>22077</v>
      </c>
      <c r="H21" s="34">
        <v>9782</v>
      </c>
      <c r="I21" s="22">
        <f t="shared" si="2"/>
        <v>0.44308556416179734</v>
      </c>
    </row>
    <row r="22" spans="1:12" x14ac:dyDescent="0.25">
      <c r="A22" s="1" t="s">
        <v>19</v>
      </c>
      <c r="B22" s="2">
        <v>246</v>
      </c>
      <c r="C22" s="2" t="s">
        <v>40</v>
      </c>
      <c r="D22" s="2"/>
      <c r="E22" s="17">
        <f t="shared" si="0"/>
        <v>246</v>
      </c>
      <c r="F22" s="34">
        <v>0</v>
      </c>
      <c r="G22" s="18">
        <f t="shared" si="3"/>
        <v>0</v>
      </c>
      <c r="H22" s="34"/>
      <c r="I22" s="22">
        <v>0</v>
      </c>
    </row>
    <row r="23" spans="1:12" x14ac:dyDescent="0.25">
      <c r="A23" s="1" t="s">
        <v>20</v>
      </c>
      <c r="B23" s="2">
        <v>246</v>
      </c>
      <c r="C23" s="2" t="s">
        <v>33</v>
      </c>
      <c r="D23" s="2">
        <v>23</v>
      </c>
      <c r="E23" s="17">
        <f t="shared" si="0"/>
        <v>223</v>
      </c>
      <c r="F23" s="34">
        <v>65</v>
      </c>
      <c r="G23" s="18">
        <f t="shared" si="3"/>
        <v>14495</v>
      </c>
      <c r="H23" s="34">
        <v>8678</v>
      </c>
      <c r="I23" s="22">
        <f t="shared" si="2"/>
        <v>0.59868920317350816</v>
      </c>
    </row>
    <row r="24" spans="1:12" x14ac:dyDescent="0.25">
      <c r="A24" s="1" t="s">
        <v>21</v>
      </c>
      <c r="B24" s="2">
        <v>246</v>
      </c>
      <c r="C24" s="2" t="s">
        <v>33</v>
      </c>
      <c r="D24" s="2">
        <v>23</v>
      </c>
      <c r="E24" s="17">
        <f t="shared" si="0"/>
        <v>223</v>
      </c>
      <c r="F24" s="34">
        <v>64</v>
      </c>
      <c r="G24" s="18">
        <f t="shared" si="3"/>
        <v>14272</v>
      </c>
      <c r="H24" s="34">
        <v>5914</v>
      </c>
      <c r="I24" s="22">
        <f t="shared" si="2"/>
        <v>0.41437780269058294</v>
      </c>
    </row>
    <row r="25" spans="1:12" x14ac:dyDescent="0.25">
      <c r="A25" s="1" t="s">
        <v>22</v>
      </c>
      <c r="B25" s="2">
        <v>246</v>
      </c>
      <c r="C25" s="2" t="s">
        <v>32</v>
      </c>
      <c r="D25" s="2">
        <v>19</v>
      </c>
      <c r="E25" s="17">
        <f t="shared" si="0"/>
        <v>227</v>
      </c>
      <c r="F25" s="34">
        <v>204</v>
      </c>
      <c r="G25" s="18">
        <f>F25*E25</f>
        <v>46308</v>
      </c>
      <c r="H25" s="34">
        <v>28998</v>
      </c>
      <c r="I25" s="22">
        <f t="shared" si="2"/>
        <v>0.62619849701995334</v>
      </c>
    </row>
    <row r="26" spans="1:12" x14ac:dyDescent="0.25">
      <c r="A26" s="1" t="s">
        <v>23</v>
      </c>
      <c r="B26" s="2">
        <v>246</v>
      </c>
      <c r="C26" s="2" t="s">
        <v>33</v>
      </c>
      <c r="D26" s="2">
        <v>23</v>
      </c>
      <c r="E26" s="17">
        <f t="shared" si="0"/>
        <v>223</v>
      </c>
      <c r="F26" s="34">
        <v>32</v>
      </c>
      <c r="G26" s="18">
        <f t="shared" ref="G26:G27" si="4">F26*E26</f>
        <v>7136</v>
      </c>
      <c r="H26" s="34">
        <v>3168</v>
      </c>
      <c r="I26" s="22">
        <f t="shared" si="2"/>
        <v>0.44394618834080718</v>
      </c>
    </row>
    <row r="27" spans="1:12" x14ac:dyDescent="0.25">
      <c r="A27" s="1" t="s">
        <v>24</v>
      </c>
      <c r="B27" s="2">
        <v>246</v>
      </c>
      <c r="C27" s="2" t="s">
        <v>33</v>
      </c>
      <c r="D27" s="2">
        <v>23</v>
      </c>
      <c r="E27" s="17">
        <f t="shared" si="0"/>
        <v>223</v>
      </c>
      <c r="F27" s="34">
        <v>21</v>
      </c>
      <c r="G27" s="18">
        <f t="shared" si="4"/>
        <v>4683</v>
      </c>
      <c r="H27" s="34">
        <v>2582</v>
      </c>
      <c r="I27" s="22">
        <f t="shared" si="2"/>
        <v>0.55135596839632717</v>
      </c>
    </row>
    <row r="28" spans="1:12" x14ac:dyDescent="0.25">
      <c r="A28" s="1" t="s">
        <v>0</v>
      </c>
      <c r="B28" s="3"/>
      <c r="C28" s="3"/>
      <c r="D28" s="3"/>
      <c r="E28" s="23"/>
      <c r="F28" s="20">
        <f>SUM(F5:F27)</f>
        <v>1372</v>
      </c>
      <c r="G28" s="18">
        <f>SUM(G5:G27)</f>
        <v>308332</v>
      </c>
      <c r="H28" s="34">
        <f>SUM(H5:H27)</f>
        <v>168561</v>
      </c>
      <c r="I28" s="23">
        <f>SUM(I5:I27)/22</f>
        <v>0.51104819817655323</v>
      </c>
    </row>
    <row r="31" spans="1:12" x14ac:dyDescent="0.25">
      <c r="A31" s="7" t="s">
        <v>37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27" t="s">
        <v>38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" x14ac:dyDescent="0.25">
      <c r="A33" t="s">
        <v>47</v>
      </c>
    </row>
  </sheetData>
  <autoFilter ref="A4:L28"/>
  <mergeCells count="1">
    <mergeCell ref="A1:I1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BreakPreview" zoomScale="60" zoomScaleNormal="100" workbookViewId="0">
      <selection activeCell="N22" sqref="N22"/>
    </sheetView>
  </sheetViews>
  <sheetFormatPr defaultRowHeight="15" x14ac:dyDescent="0.25"/>
  <cols>
    <col min="1" max="1" width="25.7109375" customWidth="1"/>
    <col min="2" max="2" width="19.7109375" customWidth="1"/>
    <col min="3" max="4" width="18" customWidth="1"/>
    <col min="5" max="5" width="17.85546875" customWidth="1"/>
  </cols>
  <sheetData>
    <row r="1" spans="1:8" x14ac:dyDescent="0.25">
      <c r="A1" s="36" t="s">
        <v>48</v>
      </c>
      <c r="B1" s="37"/>
      <c r="C1" s="37"/>
      <c r="D1" s="37"/>
      <c r="E1" s="37"/>
      <c r="F1" s="8"/>
      <c r="G1" s="8"/>
      <c r="H1" s="8"/>
    </row>
    <row r="2" spans="1:8" ht="69.75" customHeight="1" x14ac:dyDescent="0.25">
      <c r="A2" s="10" t="s">
        <v>1</v>
      </c>
      <c r="B2" s="11" t="s">
        <v>26</v>
      </c>
      <c r="C2" s="11" t="s">
        <v>43</v>
      </c>
      <c r="D2" s="11" t="s">
        <v>45</v>
      </c>
      <c r="E2" s="11" t="s">
        <v>25</v>
      </c>
    </row>
    <row r="3" spans="1:8" x14ac:dyDescent="0.25">
      <c r="A3" s="1" t="s">
        <v>2</v>
      </c>
      <c r="B3" s="19">
        <f>'Коэф-т пос-ти 2023 г '!I5</f>
        <v>0.49044809664278693</v>
      </c>
      <c r="C3" s="19">
        <f>'Коэф-т пос-ти 2024 г'!I5</f>
        <v>0.43636930754834685</v>
      </c>
      <c r="D3" s="19">
        <f>'Коэф-т пос-ти 2025 г (2)'!I5</f>
        <v>0.52268754275290719</v>
      </c>
      <c r="E3" s="3">
        <f>(B3+C3+D3)/3</f>
        <v>0.48316831564801371</v>
      </c>
    </row>
    <row r="4" spans="1:8" x14ac:dyDescent="0.25">
      <c r="A4" s="4" t="s">
        <v>3</v>
      </c>
      <c r="B4" s="19">
        <f>'Коэф-т пос-ти 2023 г '!I6</f>
        <v>0.57161755314296137</v>
      </c>
      <c r="C4" s="19">
        <f>'Коэф-т пос-ти 2024 г'!I6</f>
        <v>0.60982456140350882</v>
      </c>
      <c r="D4" s="19">
        <f>'Коэф-т пос-ти 2025 г (2)'!I6</f>
        <v>0.65071703064954545</v>
      </c>
      <c r="E4" s="3">
        <f t="shared" ref="E4:E25" si="0">(B4+C4+D4)/3</f>
        <v>0.61071971506533851</v>
      </c>
    </row>
    <row r="5" spans="1:8" x14ac:dyDescent="0.25">
      <c r="A5" s="1" t="s">
        <v>4</v>
      </c>
      <c r="B5" s="19">
        <f>'Коэф-т пос-ти 2023 г '!I7</f>
        <v>0.53163246093014493</v>
      </c>
      <c r="C5" s="19">
        <f>'Коэф-т пос-ти 2024 г'!I7</f>
        <v>0.5500970402717128</v>
      </c>
      <c r="D5" s="19">
        <f>'Коэф-т пос-ти 2025 г (2)'!I7</f>
        <v>0.65834557023984341</v>
      </c>
      <c r="E5" s="3">
        <f t="shared" si="0"/>
        <v>0.58002502381390031</v>
      </c>
    </row>
    <row r="6" spans="1:8" x14ac:dyDescent="0.25">
      <c r="A6" s="6" t="s">
        <v>5</v>
      </c>
      <c r="B6" s="19">
        <f>'Коэф-т пос-ти 2023 г '!I8</f>
        <v>0.40403761061946902</v>
      </c>
      <c r="C6" s="19">
        <f>'Коэф-т пос-ти 2024 г'!I8</f>
        <v>0.42405543952914371</v>
      </c>
      <c r="D6" s="19">
        <f>'Коэф-т пос-ти 2025 г (2)'!I8</f>
        <v>0.46740088105726874</v>
      </c>
      <c r="E6" s="3">
        <f t="shared" si="0"/>
        <v>0.43183131040196049</v>
      </c>
    </row>
    <row r="7" spans="1:8" x14ac:dyDescent="0.25">
      <c r="A7" s="1" t="s">
        <v>6</v>
      </c>
      <c r="B7" s="19">
        <f>'Коэф-т пос-ти 2023 г '!I9</f>
        <v>0.48384441243054127</v>
      </c>
      <c r="C7" s="19">
        <f>'Коэф-т пос-ти 2024 г'!I9</f>
        <v>0.46652110625909754</v>
      </c>
      <c r="D7" s="19">
        <f>'Коэф-т пос-ти 2025 г (2)'!I9</f>
        <v>0.50308370044052864</v>
      </c>
      <c r="E7" s="3">
        <f t="shared" si="0"/>
        <v>0.48448307304338911</v>
      </c>
    </row>
    <row r="8" spans="1:8" x14ac:dyDescent="0.25">
      <c r="A8" s="1" t="s">
        <v>7</v>
      </c>
      <c r="B8" s="19">
        <f>'Коэф-т пос-ти 2023 г '!I10</f>
        <v>0.5357925173048278</v>
      </c>
      <c r="C8" s="19">
        <f>'Коэф-т пос-ти 2024 г'!I10</f>
        <v>0.60187680014865741</v>
      </c>
      <c r="D8" s="19">
        <f>'Коэф-т пос-ти 2025 г (2)'!I10</f>
        <v>0.5686949339207048</v>
      </c>
      <c r="E8" s="3">
        <f t="shared" si="0"/>
        <v>0.56878808379139667</v>
      </c>
    </row>
    <row r="9" spans="1:8" x14ac:dyDescent="0.25">
      <c r="A9" s="1" t="s">
        <v>8</v>
      </c>
      <c r="B9" s="19">
        <f>'Коэф-т пос-ти 2023 г '!I11</f>
        <v>0.58506637168141595</v>
      </c>
      <c r="C9" s="19">
        <f>'Коэф-т пос-ти 2024 г'!I11</f>
        <v>0.68095238095238098</v>
      </c>
      <c r="D9" s="19">
        <f>'Коэф-т пос-ти 2025 г (2)'!I11</f>
        <v>0.5933550754178557</v>
      </c>
      <c r="E9" s="3">
        <f t="shared" si="0"/>
        <v>0.61979127601721762</v>
      </c>
    </row>
    <row r="10" spans="1:8" x14ac:dyDescent="0.25">
      <c r="A10" s="1" t="s">
        <v>9</v>
      </c>
      <c r="B10" s="19">
        <f>'Коэф-т пос-ти 2023 г '!I12</f>
        <v>0.53359219794112334</v>
      </c>
      <c r="C10" s="19">
        <f>'Коэф-т пос-ти 2024 г'!I12</f>
        <v>0.48071111111111109</v>
      </c>
      <c r="D10" s="19">
        <f>'Коэф-т пос-ти 2025 г (2)'!I12</f>
        <v>0.67379884689301728</v>
      </c>
      <c r="E10" s="3">
        <f t="shared" si="0"/>
        <v>0.5627007186484172</v>
      </c>
    </row>
    <row r="11" spans="1:8" x14ac:dyDescent="0.25">
      <c r="A11" s="1" t="s">
        <v>10</v>
      </c>
      <c r="B11" s="19">
        <f>'Коэф-т пос-ти 2023 г '!I13</f>
        <v>0.62974812797821644</v>
      </c>
      <c r="C11" s="19">
        <f>'Коэф-т пос-ти 2024 г'!I13</f>
        <v>0.56536572052401746</v>
      </c>
      <c r="D11" s="19">
        <f>'Коэф-т пос-ти 2025 г (2)'!I13</f>
        <v>0.5059671605927113</v>
      </c>
      <c r="E11" s="3">
        <f t="shared" si="0"/>
        <v>0.56702700303164832</v>
      </c>
    </row>
    <row r="12" spans="1:8" x14ac:dyDescent="0.25">
      <c r="A12" s="1" t="s">
        <v>11</v>
      </c>
      <c r="B12" s="19">
        <f>'Коэф-т пос-ти 2023 г '!I14</f>
        <v>0.59713442899283609</v>
      </c>
      <c r="C12" s="19">
        <f>'Коэф-т пос-ти 2024 г'!I14</f>
        <v>0.52609053497942382</v>
      </c>
      <c r="D12" s="19">
        <f>'Коэф-т пос-ти 2025 г (2)'!I14</f>
        <v>0.62705530642750373</v>
      </c>
      <c r="E12" s="3">
        <f t="shared" si="0"/>
        <v>0.58342675679992118</v>
      </c>
    </row>
    <row r="13" spans="1:8" x14ac:dyDescent="0.25">
      <c r="A13" s="1" t="s">
        <v>12</v>
      </c>
      <c r="B13" s="19">
        <f>'Коэф-т пос-ти 2023 г '!I15</f>
        <v>0.81882989183874144</v>
      </c>
      <c r="C13" s="19">
        <f>'Коэф-т пос-ти 2024 г'!I15</f>
        <v>0.69388888888888889</v>
      </c>
      <c r="D13" s="19">
        <f>'Коэф-т пос-ти 2025 г (2)'!I15</f>
        <v>0</v>
      </c>
      <c r="E13" s="3">
        <f t="shared" si="0"/>
        <v>0.50423959357587678</v>
      </c>
    </row>
    <row r="14" spans="1:8" x14ac:dyDescent="0.25">
      <c r="A14" s="1" t="s">
        <v>13</v>
      </c>
      <c r="B14" s="19">
        <f>'Коэф-т пос-ти 2023 г '!I16</f>
        <v>0.44788593903638152</v>
      </c>
      <c r="C14" s="19">
        <f>'Коэф-т пос-ти 2024 г'!I16</f>
        <v>0.42624737945492663</v>
      </c>
      <c r="D14" s="19">
        <f>'Коэф-т пос-ти 2025 г (2)'!I16</f>
        <v>0.47432964217076967</v>
      </c>
      <c r="E14" s="3">
        <f t="shared" si="0"/>
        <v>0.44948765355402598</v>
      </c>
    </row>
    <row r="15" spans="1:8" x14ac:dyDescent="0.25">
      <c r="A15" s="1" t="s">
        <v>14</v>
      </c>
      <c r="B15" s="19">
        <f>'Коэф-т пос-ти 2023 г '!I17</f>
        <v>0.41123351995665525</v>
      </c>
      <c r="C15" s="19">
        <f>'Коэф-т пос-ти 2024 г'!I17</f>
        <v>0.39923025682776997</v>
      </c>
      <c r="D15" s="19">
        <f>'Коэф-т пос-ти 2025 г (2)'!I17</f>
        <v>0.45814977973568283</v>
      </c>
      <c r="E15" s="3">
        <f t="shared" si="0"/>
        <v>0.42287118550670266</v>
      </c>
    </row>
    <row r="16" spans="1:8" x14ac:dyDescent="0.25">
      <c r="A16" s="1" t="s">
        <v>15</v>
      </c>
      <c r="B16" s="19">
        <f>'Коэф-т пос-ти 2023 г '!I18</f>
        <v>0.47648546144121368</v>
      </c>
      <c r="C16" s="19">
        <f>'Коэф-т пос-ти 2024 г'!I18</f>
        <v>0.44104803493449779</v>
      </c>
      <c r="D16" s="19">
        <f>'Коэф-т пос-ти 2025 г (2)'!I18</f>
        <v>0.45578935265033921</v>
      </c>
      <c r="E16" s="3">
        <f t="shared" si="0"/>
        <v>0.45777428300868356</v>
      </c>
    </row>
    <row r="17" spans="1:12" x14ac:dyDescent="0.25">
      <c r="A17" s="1" t="s">
        <v>16</v>
      </c>
      <c r="B17" s="19">
        <f>'Коэф-т пос-ти 2023 г '!I19</f>
        <v>0.38444520081688222</v>
      </c>
      <c r="C17" s="19">
        <f>'Коэф-т пос-ти 2024 г'!I19</f>
        <v>0.4824</v>
      </c>
      <c r="D17" s="19">
        <f>'Коэф-т пос-ти 2025 г (2)'!I19</f>
        <v>0.40632177622224652</v>
      </c>
      <c r="E17" s="3">
        <f t="shared" si="0"/>
        <v>0.42438899234637623</v>
      </c>
    </row>
    <row r="18" spans="1:12" x14ac:dyDescent="0.25">
      <c r="A18" s="1" t="s">
        <v>17</v>
      </c>
      <c r="B18" s="19">
        <f>'Коэф-т пос-ти 2023 г '!I20</f>
        <v>0.67936864350812309</v>
      </c>
      <c r="C18" s="19">
        <f>'Коэф-т пос-ти 2024 г'!I20</f>
        <v>0.68525558695093758</v>
      </c>
      <c r="D18" s="19">
        <f>'Коэф-т пос-ти 2025 г (2)'!I20</f>
        <v>0.59971053693026788</v>
      </c>
      <c r="E18" s="3">
        <f t="shared" si="0"/>
        <v>0.65477825579644289</v>
      </c>
    </row>
    <row r="19" spans="1:12" x14ac:dyDescent="0.25">
      <c r="A19" s="1" t="s">
        <v>18</v>
      </c>
      <c r="B19" s="19">
        <f>'Коэф-т пос-ти 2023 г '!I21</f>
        <v>0.56728549442093112</v>
      </c>
      <c r="C19" s="19">
        <f>'Коэф-т пос-ти 2024 г'!I21</f>
        <v>0.48425531914893616</v>
      </c>
      <c r="D19" s="19">
        <f>'Коэф-т пос-ти 2025 г (2)'!I21</f>
        <v>0.44308556416179734</v>
      </c>
      <c r="E19" s="3">
        <f t="shared" si="0"/>
        <v>0.49820879257722145</v>
      </c>
    </row>
    <row r="20" spans="1:12" x14ac:dyDescent="0.25">
      <c r="A20" s="1" t="s">
        <v>19</v>
      </c>
      <c r="B20" s="19">
        <f>'Коэф-т пос-ти 2023 г '!I22</f>
        <v>0</v>
      </c>
      <c r="C20" s="19">
        <f>'Коэф-т пос-ти 2024 г'!I22</f>
        <v>0</v>
      </c>
      <c r="D20" s="19">
        <f>'Коэф-т пос-ти 2025 г (2)'!I22</f>
        <v>0</v>
      </c>
      <c r="E20" s="3">
        <f t="shared" si="0"/>
        <v>0</v>
      </c>
    </row>
    <row r="21" spans="1:12" x14ac:dyDescent="0.25">
      <c r="A21" s="1" t="s">
        <v>20</v>
      </c>
      <c r="B21" s="19">
        <f>'Коэф-т пос-ти 2023 г '!I23</f>
        <v>0.66715830875122906</v>
      </c>
      <c r="C21" s="19">
        <f>'Коэф-т пос-ти 2024 г'!I23</f>
        <v>0.60683250414593704</v>
      </c>
      <c r="D21" s="19">
        <f>'Коэф-т пос-ти 2025 г (2)'!I23</f>
        <v>0.59868920317350816</v>
      </c>
      <c r="E21" s="3">
        <f t="shared" si="0"/>
        <v>0.62422667202355797</v>
      </c>
    </row>
    <row r="22" spans="1:12" x14ac:dyDescent="0.25">
      <c r="A22" s="1" t="s">
        <v>21</v>
      </c>
      <c r="B22" s="19">
        <f>'Коэф-т пос-ти 2023 г '!I24</f>
        <v>0.36843657817109143</v>
      </c>
      <c r="C22" s="19">
        <f>'Коэф-т пос-ти 2024 г'!I24</f>
        <v>0.40598877105427322</v>
      </c>
      <c r="D22" s="19">
        <f>'Коэф-т пос-ти 2025 г (2)'!I24</f>
        <v>0.41437780269058294</v>
      </c>
      <c r="E22" s="3">
        <f t="shared" si="0"/>
        <v>0.3962677173053159</v>
      </c>
    </row>
    <row r="23" spans="1:12" x14ac:dyDescent="0.25">
      <c r="A23" s="1" t="s">
        <v>22</v>
      </c>
      <c r="B23" s="19">
        <f>'Коэф-т пос-ти 2023 г '!I25</f>
        <v>0.56740683608021436</v>
      </c>
      <c r="C23" s="19">
        <f>'Коэф-т пос-ти 2024 г'!I25</f>
        <v>0.59516095534787128</v>
      </c>
      <c r="D23" s="19">
        <f>'Коэф-т пос-ти 2025 г (2)'!I25</f>
        <v>0.62619849701995334</v>
      </c>
      <c r="E23" s="3">
        <f t="shared" si="0"/>
        <v>0.59625542948267973</v>
      </c>
    </row>
    <row r="24" spans="1:12" x14ac:dyDescent="0.25">
      <c r="A24" s="1" t="s">
        <v>23</v>
      </c>
      <c r="B24" s="19">
        <f>'Коэф-т пос-ти 2023 г '!I26</f>
        <v>0.41311343523732902</v>
      </c>
      <c r="C24" s="19">
        <f>'Коэф-т пос-ти 2024 г'!I26</f>
        <v>0.37371428571428572</v>
      </c>
      <c r="D24" s="19">
        <f>'Коэф-т пос-ти 2025 г (2)'!I26</f>
        <v>0.44394618834080718</v>
      </c>
      <c r="E24" s="3">
        <f t="shared" si="0"/>
        <v>0.41025796976414064</v>
      </c>
    </row>
    <row r="25" spans="1:12" x14ac:dyDescent="0.25">
      <c r="A25" s="1" t="s">
        <v>24</v>
      </c>
      <c r="B25" s="19">
        <f>'Коэф-т пос-ти 2023 г '!I27</f>
        <v>0.60567412805830301</v>
      </c>
      <c r="C25" s="19">
        <f>'Коэф-т пос-ти 2024 г'!I27</f>
        <v>0.66535947712418297</v>
      </c>
      <c r="D25" s="19">
        <f>'Коэф-т пос-ти 2025 г (2)'!I27</f>
        <v>0.55135596839632717</v>
      </c>
      <c r="E25" s="3">
        <f t="shared" si="0"/>
        <v>0.60746319119293768</v>
      </c>
    </row>
    <row r="26" spans="1:12" x14ac:dyDescent="0.25">
      <c r="A26" s="1" t="s">
        <v>0</v>
      </c>
      <c r="B26" s="19">
        <f>SUM(B3:B25)/23</f>
        <v>0.51174944412962697</v>
      </c>
      <c r="C26" s="3">
        <f>SUM(C3:C25)/23</f>
        <v>0.50440197662260455</v>
      </c>
      <c r="D26" s="3">
        <f>SUM(D3:D25)/23</f>
        <v>0.48882871129931177</v>
      </c>
      <c r="E26" s="9">
        <f>SUM(E3:E25)/22</f>
        <v>0.52446277329068924</v>
      </c>
    </row>
    <row r="27" spans="1:12" ht="13.5" customHeight="1" x14ac:dyDescent="0.25"/>
    <row r="29" spans="1:12" x14ac:dyDescent="0.25">
      <c r="A29" s="7" t="s">
        <v>37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27" t="s">
        <v>38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t="s">
        <v>47</v>
      </c>
    </row>
  </sheetData>
  <mergeCells count="1">
    <mergeCell ref="A1:E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Коэф-т пос-ти 2022 г</vt:lpstr>
      <vt:lpstr>Коэф-т пос-ти 2023 г </vt:lpstr>
      <vt:lpstr>Коэф-т пос-ти 2024 г</vt:lpstr>
      <vt:lpstr>Коэф-т пос-ти 2025 г (2)</vt:lpstr>
      <vt:lpstr>Средний коэфф-нт посещаемости</vt:lpstr>
      <vt:lpstr>'Коэф-т пос-ти 2022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Centr2</cp:lastModifiedBy>
  <cp:lastPrinted>2026-03-03T06:48:06Z</cp:lastPrinted>
  <dcterms:created xsi:type="dcterms:W3CDTF">2021-04-12T14:52:46Z</dcterms:created>
  <dcterms:modified xsi:type="dcterms:W3CDTF">2026-03-03T06:56:47Z</dcterms:modified>
</cp:coreProperties>
</file>